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210" windowWidth="18735" windowHeight="11640"/>
  </bookViews>
  <sheets>
    <sheet name="Bioretention Facility" sheetId="6" r:id="rId1"/>
  </sheets>
  <definedNames>
    <definedName name="_xlnm.Print_Area" localSheetId="0">'Bioretention Facility'!$B$1:$J$47</definedName>
    <definedName name="xjb1">'Bioretention Facility'!$L:$L</definedName>
  </definedNames>
  <calcPr calcId="145621"/>
</workbook>
</file>

<file path=xl/calcChain.xml><?xml version="1.0" encoding="utf-8"?>
<calcChain xmlns="http://schemas.openxmlformats.org/spreadsheetml/2006/main">
  <c r="I28" i="6" l="1"/>
  <c r="I24" i="6"/>
  <c r="C36" i="6" l="1"/>
  <c r="B38" i="6"/>
  <c r="I25" i="6"/>
  <c r="C22" i="6"/>
  <c r="C20" i="6"/>
  <c r="I41" i="6"/>
  <c r="C38" i="6"/>
  <c r="I32" i="6" l="1"/>
  <c r="B31" i="6" l="1"/>
</calcChain>
</file>

<file path=xl/sharedStrings.xml><?xml version="1.0" encoding="utf-8"?>
<sst xmlns="http://schemas.openxmlformats.org/spreadsheetml/2006/main" count="62" uniqueCount="55">
  <si>
    <t>%</t>
  </si>
  <si>
    <t xml:space="preserve">Notes: </t>
  </si>
  <si>
    <t>ft</t>
  </si>
  <si>
    <t>6" Check Dam Spacing</t>
  </si>
  <si>
    <t>feet</t>
  </si>
  <si>
    <t>A=</t>
  </si>
  <si>
    <t>Other</t>
  </si>
  <si>
    <t>Natural Grasses</t>
  </si>
  <si>
    <t>Diameter of Underdrain</t>
  </si>
  <si>
    <t>inches</t>
  </si>
  <si>
    <t>No</t>
  </si>
  <si>
    <t>Error</t>
  </si>
  <si>
    <t>acres</t>
  </si>
  <si>
    <r>
      <t>V</t>
    </r>
    <r>
      <rPr>
        <vertAlign val="subscript"/>
        <sz val="12"/>
        <rFont val="Times New Roman"/>
        <family val="1"/>
      </rPr>
      <t>BMP</t>
    </r>
    <r>
      <rPr>
        <sz val="12"/>
        <rFont val="Times New Roman"/>
        <family val="1"/>
      </rPr>
      <t>=</t>
    </r>
  </si>
  <si>
    <r>
      <t>d</t>
    </r>
    <r>
      <rPr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Times New Roman"/>
        <family val="1"/>
      </rPr>
      <t xml:space="preserve"> =</t>
    </r>
  </si>
  <si>
    <t>Enter the area tributary to this feature</t>
  </si>
  <si>
    <r>
      <t>V</t>
    </r>
    <r>
      <rPr>
        <vertAlign val="subscript"/>
        <sz val="11"/>
        <color indexed="8"/>
        <rFont val="Times New Roman"/>
        <family val="1"/>
      </rPr>
      <t>BMP</t>
    </r>
    <r>
      <rPr>
        <sz val="11"/>
        <color indexed="8"/>
        <rFont val="Times New Roman"/>
        <family val="1"/>
      </rPr>
      <t xml:space="preserve"> (ft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)</t>
    </r>
  </si>
  <si>
    <t>Trees</t>
  </si>
  <si>
    <t>Shrubs</t>
  </si>
  <si>
    <r>
      <t>ft</t>
    </r>
    <r>
      <rPr>
        <vertAlign val="superscript"/>
        <sz val="10"/>
        <rFont val="Times New Roman"/>
        <family val="1"/>
      </rPr>
      <t>3</t>
    </r>
  </si>
  <si>
    <r>
      <t>ft</t>
    </r>
    <r>
      <rPr>
        <vertAlign val="superscript"/>
        <sz val="12"/>
        <rFont val="Times New Roman"/>
        <family val="1"/>
      </rPr>
      <t>2</t>
    </r>
  </si>
  <si>
    <t>Depth of Soil Filter Media Layer</t>
  </si>
  <si>
    <r>
      <t>A</t>
    </r>
    <r>
      <rPr>
        <vertAlign val="subscript"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 xml:space="preserve"> (ft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) = </t>
    </r>
  </si>
  <si>
    <t>:1</t>
  </si>
  <si>
    <t>z =</t>
  </si>
  <si>
    <r>
      <t>Total Effective Depth, d</t>
    </r>
    <r>
      <rPr>
        <vertAlign val="subscript"/>
        <sz val="12"/>
        <color indexed="8"/>
        <rFont val="Times New Roman"/>
        <family val="1"/>
      </rPr>
      <t>E</t>
    </r>
  </si>
  <si>
    <r>
      <t>d</t>
    </r>
    <r>
      <rPr>
        <vertAlign val="subscript"/>
        <sz val="12"/>
        <color indexed="8"/>
        <rFont val="Times New Roman"/>
        <family val="1"/>
      </rPr>
      <t>E</t>
    </r>
    <r>
      <rPr>
        <sz val="12"/>
        <color indexed="8"/>
        <rFont val="Times New Roman"/>
        <family val="1"/>
      </rPr>
      <t xml:space="preserve"> =</t>
    </r>
  </si>
  <si>
    <r>
      <t>d</t>
    </r>
    <r>
      <rPr>
        <vertAlign val="subscript"/>
        <sz val="11"/>
        <color indexed="8"/>
        <rFont val="Times New Roman"/>
        <family val="1"/>
      </rPr>
      <t>E</t>
    </r>
    <r>
      <rPr>
        <sz val="11"/>
        <color indexed="8"/>
        <rFont val="Times New Roman"/>
        <family val="1"/>
      </rPr>
      <t xml:space="preserve"> (ft)</t>
    </r>
  </si>
  <si>
    <r>
      <t>w</t>
    </r>
    <r>
      <rPr>
        <vertAlign val="subscript"/>
        <sz val="12"/>
        <color indexed="8"/>
        <rFont val="Times New Roman"/>
        <family val="1"/>
      </rPr>
      <t xml:space="preserve">T </t>
    </r>
    <r>
      <rPr>
        <sz val="12"/>
        <color indexed="8"/>
        <rFont val="Times New Roman"/>
        <family val="1"/>
      </rPr>
      <t>=</t>
    </r>
  </si>
  <si>
    <r>
      <t>A</t>
    </r>
    <r>
      <rPr>
        <vertAlign val="subscript"/>
        <sz val="12"/>
        <rFont val="Times New Roman"/>
        <family val="1"/>
      </rPr>
      <t xml:space="preserve">M </t>
    </r>
    <r>
      <rPr>
        <sz val="12"/>
        <color indexed="8"/>
        <rFont val="Times New Roman"/>
        <family val="1"/>
      </rPr>
      <t>=</t>
    </r>
  </si>
  <si>
    <r>
      <t>Minimum Surface Area, A</t>
    </r>
    <r>
      <rPr>
        <vertAlign val="subscript"/>
        <sz val="12"/>
        <rFont val="Times New Roman"/>
        <family val="1"/>
      </rPr>
      <t>m</t>
    </r>
  </si>
  <si>
    <t>Proposed Surface Area</t>
  </si>
  <si>
    <t>L =</t>
  </si>
  <si>
    <t>Longitudinal Slope of Site (3% maximum)</t>
  </si>
  <si>
    <r>
      <t xml:space="preserve">     d</t>
    </r>
    <r>
      <rPr>
        <vertAlign val="subscript"/>
        <sz val="12"/>
        <color indexed="8"/>
        <rFont val="Times New Roman"/>
        <family val="1"/>
      </rPr>
      <t>E</t>
    </r>
    <r>
      <rPr>
        <sz val="12"/>
        <color indexed="8"/>
        <rFont val="Times New Roman"/>
        <family val="1"/>
      </rPr>
      <t xml:space="preserve"> =  [(0.3) x d</t>
    </r>
    <r>
      <rPr>
        <vertAlign val="subscript"/>
        <sz val="12"/>
        <color indexed="8"/>
        <rFont val="Times New Roman"/>
        <family val="1"/>
      </rPr>
      <t xml:space="preserve">S </t>
    </r>
    <r>
      <rPr>
        <sz val="12"/>
        <color indexed="8"/>
        <rFont val="Times New Roman"/>
        <family val="1"/>
      </rPr>
      <t>+ (0.4) x 1] + 0.5</t>
    </r>
  </si>
  <si>
    <r>
      <t xml:space="preserve">     d</t>
    </r>
    <r>
      <rPr>
        <vertAlign val="subscript"/>
        <sz val="12"/>
        <color indexed="8"/>
        <rFont val="Times New Roman"/>
        <family val="1"/>
      </rPr>
      <t>E</t>
    </r>
    <r>
      <rPr>
        <sz val="12"/>
        <color indexed="8"/>
        <rFont val="Times New Roman"/>
        <family val="1"/>
      </rPr>
      <t xml:space="preserve"> = (0.3) x d</t>
    </r>
    <r>
      <rPr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Times New Roman"/>
        <family val="1"/>
      </rPr>
      <t xml:space="preserve"> + (0.4) x 1 - (0.7/w</t>
    </r>
    <r>
      <rPr>
        <vertAlign val="subscript"/>
        <sz val="12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) + 0.5</t>
    </r>
  </si>
  <si>
    <t>Legend:</t>
  </si>
  <si>
    <t>Required Entries</t>
  </si>
  <si>
    <t>Calculated Cells</t>
  </si>
  <si>
    <t>Company Name:</t>
  </si>
  <si>
    <t>Date:</t>
  </si>
  <si>
    <t>Designed by:</t>
  </si>
  <si>
    <t>County/City Case No.:</t>
  </si>
  <si>
    <t>Design Volume</t>
  </si>
  <si>
    <t>BMP ID</t>
  </si>
  <si>
    <r>
      <t>Enter V</t>
    </r>
    <r>
      <rPr>
        <vertAlign val="subscript"/>
        <sz val="12"/>
        <rFont val="Times New Roman"/>
        <family val="1"/>
      </rPr>
      <t>BMP</t>
    </r>
    <r>
      <rPr>
        <sz val="12"/>
        <rFont val="Times New Roman"/>
        <family val="1"/>
      </rPr>
      <t xml:space="preserve"> determined from Section 4.3 of this Handbook </t>
    </r>
  </si>
  <si>
    <t xml:space="preserve">Describe Landscaping: </t>
  </si>
  <si>
    <r>
      <t>A</t>
    </r>
    <r>
      <rPr>
        <vertAlign val="subscript"/>
        <sz val="12"/>
        <rFont val="Times New Roman"/>
        <family val="1"/>
      </rPr>
      <t>TRIB</t>
    </r>
    <r>
      <rPr>
        <sz val="12"/>
        <rFont val="Times New Roman"/>
        <family val="1"/>
      </rPr>
      <t>=</t>
    </r>
  </si>
  <si>
    <t>Minimum Required Length of Landscaped Retention Facility, L</t>
  </si>
  <si>
    <r>
      <t xml:space="preserve">Bioretention Facility - Design Procedure </t>
    </r>
    <r>
      <rPr>
        <sz val="9"/>
        <rFont val="Times New Roman"/>
        <family val="1"/>
      </rPr>
      <t>(Rev. 06-2014)</t>
    </r>
  </si>
  <si>
    <t>Type of Bioretention Facility Design</t>
  </si>
  <si>
    <t>Bioretention Facility Surface Area</t>
  </si>
  <si>
    <t>Top Width of Bioretention Facility, excluding curb</t>
  </si>
  <si>
    <t>Bioretention Facility Properties</t>
  </si>
  <si>
    <t>Side Slopes in Bioretention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</si>
</sst>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vertAlign val="subscript"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8"/>
      <color rgb="FF000000"/>
      <name val="Tahoma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0">
    <xf numFmtId="0" fontId="0" fillId="0" borderId="0" xfId="0"/>
    <xf numFmtId="0" fontId="1" fillId="0" borderId="0" xfId="0" applyFont="1" applyBorder="1"/>
    <xf numFmtId="2" fontId="0" fillId="0" borderId="0" xfId="0" applyNumberFormat="1"/>
    <xf numFmtId="20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Protection="1">
      <protection locked="0"/>
    </xf>
    <xf numFmtId="0" fontId="1" fillId="2" borderId="4" xfId="3" applyFont="1" applyFill="1" applyBorder="1" applyAlignment="1" applyProtection="1">
      <alignment horizontal="center" vertical="center"/>
      <protection locked="0"/>
    </xf>
    <xf numFmtId="3" fontId="1" fillId="2" borderId="4" xfId="3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 wrapText="1"/>
      <protection locked="0"/>
    </xf>
    <xf numFmtId="0" fontId="16" fillId="7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6" fillId="7" borderId="5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0" fillId="0" borderId="16" xfId="0" applyBorder="1"/>
    <xf numFmtId="0" fontId="0" fillId="0" borderId="0" xfId="0" applyProtection="1"/>
    <xf numFmtId="0" fontId="16" fillId="0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/>
    </xf>
    <xf numFmtId="0" fontId="1" fillId="0" borderId="16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16" xfId="2" applyFont="1" applyFill="1" applyBorder="1" applyAlignment="1" applyProtection="1">
      <alignment vertical="center"/>
    </xf>
    <xf numFmtId="0" fontId="1" fillId="0" borderId="0" xfId="2" applyFont="1" applyBorder="1" applyProtection="1"/>
    <xf numFmtId="0" fontId="0" fillId="0" borderId="1" xfId="0" applyBorder="1" applyProtection="1"/>
    <xf numFmtId="0" fontId="0" fillId="0" borderId="0" xfId="0" applyBorder="1" applyProtection="1"/>
    <xf numFmtId="0" fontId="15" fillId="0" borderId="16" xfId="0" applyFont="1" applyBorder="1" applyProtection="1"/>
    <xf numFmtId="0" fontId="1" fillId="0" borderId="0" xfId="3" applyFont="1" applyBorder="1" applyAlignment="1" applyProtection="1">
      <alignment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right" vertical="center"/>
    </xf>
    <xf numFmtId="0" fontId="1" fillId="0" borderId="1" xfId="3" applyFont="1" applyBorder="1" applyAlignment="1" applyProtection="1">
      <alignment horizontal="left" vertical="center"/>
    </xf>
    <xf numFmtId="0" fontId="1" fillId="0" borderId="16" xfId="3" applyFont="1" applyBorder="1" applyAlignment="1" applyProtection="1">
      <alignment vertical="center"/>
    </xf>
    <xf numFmtId="0" fontId="1" fillId="0" borderId="0" xfId="4" applyFont="1" applyBorder="1" applyAlignment="1" applyProtection="1">
      <alignment horizontal="left"/>
    </xf>
    <xf numFmtId="0" fontId="1" fillId="0" borderId="0" xfId="5" applyFont="1" applyBorder="1" applyAlignment="1" applyProtection="1"/>
    <xf numFmtId="0" fontId="15" fillId="0" borderId="0" xfId="0" applyFont="1" applyBorder="1" applyAlignment="1" applyProtection="1">
      <alignment vertical="center"/>
    </xf>
    <xf numFmtId="2" fontId="1" fillId="0" borderId="1" xfId="3" applyNumberFormat="1" applyFont="1" applyBorder="1" applyAlignment="1" applyProtection="1">
      <alignment vertical="center" wrapText="1"/>
    </xf>
    <xf numFmtId="0" fontId="6" fillId="0" borderId="0" xfId="3" applyFont="1" applyBorder="1" applyProtection="1"/>
    <xf numFmtId="0" fontId="1" fillId="0" borderId="0" xfId="3" applyFont="1" applyBorder="1" applyAlignment="1" applyProtection="1">
      <alignment vertical="top"/>
    </xf>
    <xf numFmtId="0" fontId="13" fillId="0" borderId="0" xfId="3" applyFont="1" applyBorder="1" applyAlignment="1" applyProtection="1">
      <alignment vertical="top"/>
    </xf>
    <xf numFmtId="0" fontId="13" fillId="0" borderId="0" xfId="3" applyFont="1" applyBorder="1" applyAlignment="1" applyProtection="1">
      <alignment vertical="center" wrapText="1"/>
    </xf>
    <xf numFmtId="0" fontId="1" fillId="0" borderId="1" xfId="3" applyFont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/>
    <xf numFmtId="0" fontId="15" fillId="0" borderId="1" xfId="0" applyFont="1" applyBorder="1" applyAlignment="1" applyProtection="1"/>
    <xf numFmtId="0" fontId="1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 wrapText="1"/>
    </xf>
    <xf numFmtId="0" fontId="15" fillId="0" borderId="1" xfId="0" applyFont="1" applyBorder="1" applyProtection="1"/>
    <xf numFmtId="0" fontId="3" fillId="0" borderId="0" xfId="0" applyFont="1" applyBorder="1" applyProtection="1"/>
    <xf numFmtId="0" fontId="3" fillId="0" borderId="1" xfId="0" applyFont="1" applyBorder="1" applyProtection="1"/>
    <xf numFmtId="0" fontId="17" fillId="0" borderId="16" xfId="0" applyFont="1" applyFill="1" applyBorder="1" applyAlignment="1" applyProtection="1">
      <alignment horizontal="center"/>
    </xf>
    <xf numFmtId="2" fontId="3" fillId="6" borderId="4" xfId="0" applyNumberFormat="1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 vertical="center"/>
    </xf>
    <xf numFmtId="2" fontId="3" fillId="6" borderId="4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15" fillId="0" borderId="0" xfId="0" applyFont="1" applyBorder="1" applyAlignment="1" applyProtection="1">
      <alignment wrapText="1"/>
    </xf>
    <xf numFmtId="3" fontId="1" fillId="4" borderId="4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right"/>
    </xf>
    <xf numFmtId="164" fontId="16" fillId="6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5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center"/>
    </xf>
    <xf numFmtId="0" fontId="1" fillId="0" borderId="19" xfId="0" applyFont="1" applyFill="1" applyBorder="1" applyProtection="1"/>
    <xf numFmtId="0" fontId="1" fillId="5" borderId="21" xfId="0" applyFont="1" applyFill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5" fillId="0" borderId="3" xfId="0" applyFont="1" applyBorder="1" applyAlignment="1" applyProtection="1"/>
    <xf numFmtId="0" fontId="15" fillId="0" borderId="18" xfId="0" applyFont="1" applyBorder="1" applyAlignment="1" applyProtection="1"/>
    <xf numFmtId="0" fontId="8" fillId="0" borderId="2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 wrapText="1"/>
    </xf>
    <xf numFmtId="0" fontId="1" fillId="0" borderId="14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8" borderId="11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horizontal="left"/>
      <protection locked="0"/>
    </xf>
    <xf numFmtId="0" fontId="1" fillId="7" borderId="15" xfId="0" applyFont="1" applyFill="1" applyBorder="1" applyAlignment="1" applyProtection="1">
      <alignment horizontal="left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left"/>
      <protection locked="0"/>
    </xf>
    <xf numFmtId="0" fontId="1" fillId="7" borderId="20" xfId="0" applyFont="1" applyFill="1" applyBorder="1" applyAlignment="1" applyProtection="1">
      <alignment horizontal="left"/>
      <protection locked="0"/>
    </xf>
    <xf numFmtId="0" fontId="1" fillId="7" borderId="13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0" fontId="1" fillId="7" borderId="5" xfId="0" applyFont="1" applyFill="1" applyBorder="1" applyAlignment="1" applyProtection="1">
      <alignment horizontal="left"/>
      <protection locked="0"/>
    </xf>
    <xf numFmtId="0" fontId="1" fillId="7" borderId="6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wrapText="1"/>
    </xf>
    <xf numFmtId="0" fontId="7" fillId="0" borderId="0" xfId="3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</cellXfs>
  <cellStyles count="6">
    <cellStyle name="Normal" xfId="0" builtinId="0"/>
    <cellStyle name="Normal 13" xfId="1"/>
    <cellStyle name="Normal 2" xfId="2"/>
    <cellStyle name="Normal 7" xfId="3"/>
    <cellStyle name="Normal 8" xfId="4"/>
    <cellStyle name="Normal 9" xfId="5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theme="0"/>
      </font>
    </dxf>
    <dxf>
      <font>
        <b val="0"/>
        <i val="0"/>
        <strike val="0"/>
        <color theme="0"/>
      </font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Q$16" lockText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</xdr:row>
          <xdr:rowOff>95250</xdr:rowOff>
        </xdr:from>
        <xdr:to>
          <xdr:col>6</xdr:col>
          <xdr:colOff>457200</xdr:colOff>
          <xdr:row>14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Side slopes required (parallel to parking spaces or adjacent to walkways)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14</xdr:row>
          <xdr:rowOff>0</xdr:rowOff>
        </xdr:from>
        <xdr:to>
          <xdr:col>7</xdr:col>
          <xdr:colOff>200025</xdr:colOff>
          <xdr:row>15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side slopes required (perpendicular to parking space or Planter Boxes)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AE47"/>
  <sheetViews>
    <sheetView showGridLines="0" tabSelected="1" zoomScaleNormal="100" workbookViewId="0">
      <selection activeCell="I30" sqref="I30"/>
    </sheetView>
  </sheetViews>
  <sheetFormatPr defaultColWidth="0" defaultRowHeight="15" zeroHeight="1" x14ac:dyDescent="0.25"/>
  <cols>
    <col min="1" max="1" width="9.140625" customWidth="1"/>
    <col min="2" max="2" width="7.42578125" style="21" customWidth="1"/>
    <col min="3" max="3" width="11.140625" style="10" customWidth="1"/>
    <col min="4" max="4" width="9.5703125" style="10" customWidth="1"/>
    <col min="5" max="5" width="14.140625" style="10" customWidth="1"/>
    <col min="6" max="6" width="15.85546875" style="10" customWidth="1"/>
    <col min="7" max="7" width="12" style="10" customWidth="1"/>
    <col min="8" max="8" width="8.42578125" style="10" customWidth="1"/>
    <col min="9" max="9" width="10.5703125" style="10" customWidth="1"/>
    <col min="10" max="10" width="7.28515625" style="20" customWidth="1"/>
    <col min="11" max="11" width="9.140625" customWidth="1"/>
    <col min="12" max="15" width="9.140625" hidden="1" customWidth="1"/>
    <col min="16" max="16" width="12.7109375" hidden="1" customWidth="1"/>
    <col min="17" max="16384" width="9.140625" hidden="1"/>
  </cols>
  <sheetData>
    <row r="1" spans="1:17" ht="18" customHeight="1" x14ac:dyDescent="0.25">
      <c r="A1" s="22"/>
      <c r="B1" s="95" t="s">
        <v>49</v>
      </c>
      <c r="C1" s="96"/>
      <c r="D1" s="96"/>
      <c r="E1" s="97"/>
      <c r="F1" s="23" t="s">
        <v>44</v>
      </c>
      <c r="G1" s="93" t="s">
        <v>36</v>
      </c>
      <c r="H1" s="103" t="s">
        <v>37</v>
      </c>
      <c r="I1" s="104"/>
      <c r="J1" s="24"/>
      <c r="K1" s="22"/>
    </row>
    <row r="2" spans="1:17" ht="18" customHeight="1" x14ac:dyDescent="0.25">
      <c r="A2" s="22"/>
      <c r="B2" s="98"/>
      <c r="C2" s="99"/>
      <c r="D2" s="99"/>
      <c r="E2" s="100"/>
      <c r="F2" s="19"/>
      <c r="G2" s="94"/>
      <c r="H2" s="103" t="s">
        <v>38</v>
      </c>
      <c r="I2" s="104"/>
      <c r="J2" s="25"/>
      <c r="K2" s="22"/>
    </row>
    <row r="3" spans="1:17" ht="15.75" x14ac:dyDescent="0.25">
      <c r="A3" s="22"/>
      <c r="B3" s="26" t="s">
        <v>39</v>
      </c>
      <c r="C3" s="27"/>
      <c r="D3" s="101"/>
      <c r="E3" s="101"/>
      <c r="F3" s="101"/>
      <c r="G3" s="27"/>
      <c r="H3" s="28" t="s">
        <v>40</v>
      </c>
      <c r="I3" s="105"/>
      <c r="J3" s="106"/>
      <c r="K3" s="22"/>
    </row>
    <row r="4" spans="1:17" ht="15.75" x14ac:dyDescent="0.25">
      <c r="A4" s="22"/>
      <c r="B4" s="26" t="s">
        <v>41</v>
      </c>
      <c r="C4" s="27"/>
      <c r="D4" s="102"/>
      <c r="E4" s="102"/>
      <c r="F4" s="102"/>
      <c r="G4" s="27"/>
      <c r="H4" s="28" t="s">
        <v>42</v>
      </c>
      <c r="I4" s="101"/>
      <c r="J4" s="107"/>
      <c r="K4" s="22"/>
    </row>
    <row r="5" spans="1:17" ht="15.75" x14ac:dyDescent="0.25">
      <c r="A5" s="22"/>
      <c r="B5" s="84" t="s">
        <v>43</v>
      </c>
      <c r="C5" s="85"/>
      <c r="D5" s="85"/>
      <c r="E5" s="85"/>
      <c r="F5" s="85"/>
      <c r="G5" s="85"/>
      <c r="H5" s="86"/>
      <c r="I5" s="86"/>
      <c r="J5" s="87"/>
      <c r="K5" s="22"/>
    </row>
    <row r="6" spans="1:17" ht="9" customHeight="1" x14ac:dyDescent="0.25">
      <c r="A6" s="22"/>
      <c r="B6" s="29"/>
      <c r="C6" s="30"/>
      <c r="D6" s="30"/>
      <c r="E6" s="30"/>
      <c r="F6" s="30"/>
      <c r="G6" s="30"/>
      <c r="H6" s="30"/>
      <c r="I6" s="30"/>
      <c r="J6" s="31"/>
      <c r="K6" s="32"/>
    </row>
    <row r="7" spans="1:17" ht="18.75" x14ac:dyDescent="0.25">
      <c r="A7" s="22"/>
      <c r="B7" s="33"/>
      <c r="C7" s="34" t="s">
        <v>15</v>
      </c>
      <c r="D7" s="34"/>
      <c r="E7" s="34"/>
      <c r="F7" s="35"/>
      <c r="G7" s="36"/>
      <c r="H7" s="37" t="s">
        <v>47</v>
      </c>
      <c r="I7" s="12"/>
      <c r="J7" s="38" t="s">
        <v>12</v>
      </c>
      <c r="K7" s="32"/>
    </row>
    <row r="8" spans="1:17" ht="9" customHeight="1" x14ac:dyDescent="0.25">
      <c r="A8" s="22"/>
      <c r="B8" s="39"/>
      <c r="C8" s="124"/>
      <c r="D8" s="125"/>
      <c r="E8" s="125"/>
      <c r="F8" s="125"/>
      <c r="G8" s="125"/>
      <c r="H8" s="125"/>
      <c r="I8" s="125"/>
      <c r="J8" s="126"/>
      <c r="K8" s="32"/>
      <c r="M8" t="s">
        <v>18</v>
      </c>
    </row>
    <row r="9" spans="1:17" ht="18.75" x14ac:dyDescent="0.35">
      <c r="A9" s="22"/>
      <c r="B9" s="39"/>
      <c r="C9" s="40" t="s">
        <v>45</v>
      </c>
      <c r="D9" s="41"/>
      <c r="E9" s="41"/>
      <c r="F9" s="41"/>
      <c r="G9" s="42"/>
      <c r="H9" s="37" t="s">
        <v>13</v>
      </c>
      <c r="I9" s="13"/>
      <c r="J9" s="43" t="s">
        <v>19</v>
      </c>
      <c r="K9" s="32"/>
      <c r="M9" t="s">
        <v>7</v>
      </c>
    </row>
    <row r="10" spans="1:17" ht="9" customHeight="1" x14ac:dyDescent="0.25">
      <c r="A10" s="22"/>
      <c r="B10" s="39"/>
      <c r="C10" s="44"/>
      <c r="D10" s="45"/>
      <c r="E10" s="45"/>
      <c r="F10" s="45"/>
      <c r="G10" s="46"/>
      <c r="H10" s="47"/>
      <c r="I10" s="34"/>
      <c r="J10" s="48"/>
      <c r="K10" s="32"/>
      <c r="M10" t="s">
        <v>17</v>
      </c>
    </row>
    <row r="11" spans="1:17" ht="15.75" x14ac:dyDescent="0.25">
      <c r="A11" s="22"/>
      <c r="B11" s="84" t="s">
        <v>50</v>
      </c>
      <c r="C11" s="85"/>
      <c r="D11" s="85"/>
      <c r="E11" s="85"/>
      <c r="F11" s="85"/>
      <c r="G11" s="85"/>
      <c r="H11" s="86"/>
      <c r="I11" s="86"/>
      <c r="J11" s="87"/>
      <c r="K11" s="32"/>
      <c r="M11" t="s">
        <v>6</v>
      </c>
    </row>
    <row r="12" spans="1:17" ht="9" hidden="1" customHeight="1" x14ac:dyDescent="0.25">
      <c r="A12" s="22"/>
      <c r="B12" s="49"/>
      <c r="C12" s="50"/>
      <c r="D12" s="50"/>
      <c r="E12" s="50"/>
      <c r="F12" s="50"/>
      <c r="G12" s="50"/>
      <c r="H12" s="51"/>
      <c r="I12" s="51"/>
      <c r="J12" s="52"/>
      <c r="K12" s="32"/>
    </row>
    <row r="13" spans="1:17" ht="9" customHeight="1" x14ac:dyDescent="0.25">
      <c r="A13" s="22"/>
      <c r="B13" s="49"/>
      <c r="C13" s="50"/>
      <c r="D13" s="50"/>
      <c r="E13" s="50"/>
      <c r="F13" s="50"/>
      <c r="G13" s="50"/>
      <c r="H13" s="51"/>
      <c r="I13" s="51"/>
      <c r="J13" s="52"/>
      <c r="K13" s="32"/>
    </row>
    <row r="14" spans="1:17" ht="15.75" x14ac:dyDescent="0.25">
      <c r="A14" s="22"/>
      <c r="B14" s="49"/>
      <c r="C14" s="50"/>
      <c r="D14" s="50"/>
      <c r="E14" s="50"/>
      <c r="F14" s="50"/>
      <c r="G14" s="50"/>
      <c r="H14" s="51"/>
      <c r="I14" s="51"/>
      <c r="J14" s="52"/>
      <c r="K14" s="32"/>
    </row>
    <row r="15" spans="1:17" ht="15.75" x14ac:dyDescent="0.25">
      <c r="A15" s="22"/>
      <c r="B15" s="49"/>
      <c r="C15" s="50"/>
      <c r="D15" s="50"/>
      <c r="E15" s="50"/>
      <c r="F15" s="50"/>
      <c r="G15" s="50"/>
      <c r="H15" s="51"/>
      <c r="I15" s="51"/>
      <c r="J15" s="52"/>
      <c r="K15" s="32"/>
    </row>
    <row r="16" spans="1:17" ht="9" customHeight="1" x14ac:dyDescent="0.25">
      <c r="A16" s="22"/>
      <c r="B16" s="49"/>
      <c r="C16" s="50"/>
      <c r="D16" s="50"/>
      <c r="E16" s="50"/>
      <c r="F16" s="50"/>
      <c r="G16" s="50"/>
      <c r="H16" s="51"/>
      <c r="I16" s="51"/>
      <c r="J16" s="52"/>
      <c r="K16" s="32"/>
      <c r="Q16" s="11">
        <v>1</v>
      </c>
    </row>
    <row r="17" spans="1:19" ht="15.75" x14ac:dyDescent="0.25">
      <c r="A17" s="22"/>
      <c r="B17" s="84" t="s">
        <v>51</v>
      </c>
      <c r="C17" s="85"/>
      <c r="D17" s="85"/>
      <c r="E17" s="85"/>
      <c r="F17" s="85"/>
      <c r="G17" s="85"/>
      <c r="H17" s="86"/>
      <c r="I17" s="86"/>
      <c r="J17" s="87"/>
      <c r="K17" s="32"/>
      <c r="L17">
        <v>0</v>
      </c>
      <c r="M17">
        <v>0</v>
      </c>
      <c r="N17">
        <v>0</v>
      </c>
    </row>
    <row r="18" spans="1:19" ht="9" customHeight="1" x14ac:dyDescent="0.25">
      <c r="A18" s="22"/>
      <c r="B18" s="26"/>
      <c r="C18" s="53"/>
      <c r="D18" s="54"/>
      <c r="E18" s="54"/>
      <c r="F18" s="54"/>
      <c r="G18" s="55"/>
      <c r="H18" s="35"/>
      <c r="I18" s="35"/>
      <c r="J18" s="56"/>
      <c r="K18" s="32"/>
      <c r="L18">
        <v>1</v>
      </c>
      <c r="M18">
        <v>25</v>
      </c>
      <c r="N18">
        <v>40</v>
      </c>
    </row>
    <row r="19" spans="1:19" ht="15.75" customHeight="1" x14ac:dyDescent="0.35">
      <c r="A19" s="22"/>
      <c r="B19" s="26"/>
      <c r="C19" s="57" t="s">
        <v>21</v>
      </c>
      <c r="D19" s="54"/>
      <c r="E19" s="54"/>
      <c r="F19" s="54"/>
      <c r="G19" s="35"/>
      <c r="H19" s="55" t="s">
        <v>14</v>
      </c>
      <c r="I19" s="14"/>
      <c r="J19" s="58" t="s">
        <v>2</v>
      </c>
      <c r="K19" s="32"/>
      <c r="L19">
        <v>2.1</v>
      </c>
      <c r="M19">
        <v>10</v>
      </c>
      <c r="N19">
        <v>12</v>
      </c>
      <c r="S19" s="3"/>
    </row>
    <row r="20" spans="1:19" ht="15.75" x14ac:dyDescent="0.25">
      <c r="A20" s="22"/>
      <c r="B20" s="26"/>
      <c r="C20" s="115" t="str">
        <f>IF(AND(I19&lt;1.5,I19&lt;&gt;""), "ERROR, an 18 inch minimum layer of soil filter media must be used", "")</f>
        <v/>
      </c>
      <c r="D20" s="115"/>
      <c r="E20" s="115"/>
      <c r="F20" s="115"/>
      <c r="G20" s="115"/>
      <c r="H20" s="115"/>
      <c r="I20" s="115"/>
      <c r="J20" s="58"/>
      <c r="K20" s="32"/>
      <c r="S20" s="3"/>
    </row>
    <row r="21" spans="1:19" ht="15.75" customHeight="1" x14ac:dyDescent="0.35">
      <c r="A21" s="22"/>
      <c r="B21" s="26"/>
      <c r="C21" s="57" t="s">
        <v>52</v>
      </c>
      <c r="D21" s="54"/>
      <c r="E21" s="54"/>
      <c r="F21" s="54"/>
      <c r="G21" s="35"/>
      <c r="H21" s="55" t="s">
        <v>28</v>
      </c>
      <c r="I21" s="14"/>
      <c r="J21" s="58" t="s">
        <v>2</v>
      </c>
      <c r="K21" s="32"/>
      <c r="S21" s="3"/>
    </row>
    <row r="22" spans="1:19" ht="15.75" x14ac:dyDescent="0.25">
      <c r="A22" s="22"/>
      <c r="B22" s="26"/>
      <c r="C22" s="127" t="str">
        <f>IF(I21="","",IF(OR(AND(Q16=1,I21&lt;6),AND(Q16=2,I21&lt;2)), "ERROR, the minimum width for the Bioretention Facility design selected has not been met", ""))</f>
        <v/>
      </c>
      <c r="D22" s="127"/>
      <c r="E22" s="127"/>
      <c r="F22" s="127"/>
      <c r="G22" s="127"/>
      <c r="H22" s="127"/>
      <c r="I22" s="127"/>
      <c r="J22" s="58"/>
      <c r="K22" s="32"/>
      <c r="L22">
        <v>3</v>
      </c>
      <c r="M22">
        <v>10</v>
      </c>
      <c r="N22">
        <v>12</v>
      </c>
      <c r="S22" s="3"/>
    </row>
    <row r="23" spans="1:19" ht="18.75" x14ac:dyDescent="0.35">
      <c r="A23" s="22"/>
      <c r="B23" s="26"/>
      <c r="C23" s="57" t="s">
        <v>25</v>
      </c>
      <c r="D23" s="54"/>
      <c r="E23" s="54"/>
      <c r="F23" s="54"/>
      <c r="G23" s="35"/>
      <c r="H23" s="32"/>
      <c r="I23" s="32"/>
      <c r="J23" s="31"/>
      <c r="K23" s="32"/>
      <c r="L23">
        <v>3.01</v>
      </c>
      <c r="M23" t="s">
        <v>11</v>
      </c>
      <c r="N23" t="s">
        <v>11</v>
      </c>
      <c r="S23" s="3"/>
    </row>
    <row r="24" spans="1:19" ht="15.75" customHeight="1" x14ac:dyDescent="0.35">
      <c r="A24" s="22"/>
      <c r="B24" s="59"/>
      <c r="C24" s="129" t="s">
        <v>35</v>
      </c>
      <c r="D24" s="129"/>
      <c r="E24" s="129"/>
      <c r="F24" s="129"/>
      <c r="G24" s="129"/>
      <c r="H24" s="55" t="s">
        <v>26</v>
      </c>
      <c r="I24" s="60" t="str">
        <f>IF(OR(I19="",I21=""),"",IF(I19&gt;3, ((0.3*3 + 0.4*1)-(0.7/I21) +0.5), ((0.3*I19 + 0.4*1)-(0.7/I21) +0.5)))</f>
        <v/>
      </c>
      <c r="J24" s="58" t="s">
        <v>2</v>
      </c>
      <c r="K24" s="32"/>
      <c r="S24" s="3"/>
    </row>
    <row r="25" spans="1:19" ht="15.75" customHeight="1" x14ac:dyDescent="0.35">
      <c r="A25" s="22"/>
      <c r="B25" s="61"/>
      <c r="C25" s="57" t="s">
        <v>34</v>
      </c>
      <c r="D25" s="54"/>
      <c r="E25" s="54"/>
      <c r="F25" s="54"/>
      <c r="G25" s="35"/>
      <c r="H25" s="55" t="s">
        <v>26</v>
      </c>
      <c r="I25" s="62" t="str">
        <f>IF(I19="","",IF(I19&gt;3, 0.5+0.3*3+0.4*1,0.5+I19*0.3+1*0.4))</f>
        <v/>
      </c>
      <c r="J25" s="58" t="s">
        <v>2</v>
      </c>
      <c r="K25" s="32"/>
      <c r="S25" s="3"/>
    </row>
    <row r="26" spans="1:19" ht="15.75" x14ac:dyDescent="0.25">
      <c r="A26" s="22"/>
      <c r="B26" s="26"/>
      <c r="C26" s="57"/>
      <c r="D26" s="54"/>
      <c r="E26" s="54"/>
      <c r="F26" s="54"/>
      <c r="G26" s="35"/>
      <c r="H26" s="55"/>
      <c r="I26" s="32"/>
      <c r="J26" s="58"/>
      <c r="K26" s="32"/>
      <c r="S26" s="3"/>
    </row>
    <row r="27" spans="1:19" ht="15.75" customHeight="1" x14ac:dyDescent="0.35">
      <c r="A27" s="22"/>
      <c r="B27" s="63"/>
      <c r="C27" s="128" t="s">
        <v>30</v>
      </c>
      <c r="D27" s="128"/>
      <c r="E27" s="128"/>
      <c r="F27" s="128"/>
      <c r="G27" s="128"/>
      <c r="H27" s="64"/>
      <c r="I27" s="64"/>
      <c r="J27" s="65"/>
      <c r="K27" s="32"/>
      <c r="P27" s="4"/>
    </row>
    <row r="28" spans="1:19" ht="15.75" customHeight="1" x14ac:dyDescent="0.35">
      <c r="A28" s="22"/>
      <c r="B28" s="26"/>
      <c r="C28" s="89" t="s">
        <v>22</v>
      </c>
      <c r="D28" s="88" t="s">
        <v>16</v>
      </c>
      <c r="E28" s="88"/>
      <c r="F28" s="66"/>
      <c r="G28" s="35"/>
      <c r="H28" s="55" t="s">
        <v>29</v>
      </c>
      <c r="I28" s="67" t="str">
        <f>IF(OR(I9="",I19="",I21=""),"",ROUNDUP(IF(Q16=1,I9/I24,I9/I25),0))</f>
        <v/>
      </c>
      <c r="J28" s="58" t="s">
        <v>20</v>
      </c>
      <c r="K28" s="32"/>
      <c r="O28" s="6"/>
      <c r="P28" s="4"/>
    </row>
    <row r="29" spans="1:19" ht="16.5" x14ac:dyDescent="0.3">
      <c r="A29" s="22"/>
      <c r="B29" s="26"/>
      <c r="C29" s="89"/>
      <c r="D29" s="92" t="s">
        <v>27</v>
      </c>
      <c r="E29" s="92"/>
      <c r="F29" s="54"/>
      <c r="G29" s="35"/>
      <c r="H29" s="68"/>
      <c r="I29" s="57"/>
      <c r="J29" s="56"/>
      <c r="K29" s="32"/>
      <c r="P29" s="8"/>
      <c r="Q29" s="8"/>
    </row>
    <row r="30" spans="1:19" ht="15.75" customHeight="1" x14ac:dyDescent="0.25">
      <c r="A30" s="22"/>
      <c r="B30" s="26"/>
      <c r="C30" s="90" t="s">
        <v>31</v>
      </c>
      <c r="D30" s="91"/>
      <c r="E30" s="91"/>
      <c r="F30" s="54"/>
      <c r="G30" s="35"/>
      <c r="H30" s="55" t="s">
        <v>5</v>
      </c>
      <c r="I30" s="15"/>
      <c r="J30" s="58" t="s">
        <v>20</v>
      </c>
      <c r="K30" s="32"/>
      <c r="P30" s="9"/>
      <c r="Q30" s="9"/>
    </row>
    <row r="31" spans="1:19" ht="15.75" x14ac:dyDescent="0.25">
      <c r="A31" s="22"/>
      <c r="B31" s="116" t="str">
        <f>IF(I30&lt;I28, "ERROR, the proposed surface area must be equal to or greater than the minimum surface area", "")</f>
        <v/>
      </c>
      <c r="C31" s="117"/>
      <c r="D31" s="117"/>
      <c r="E31" s="117"/>
      <c r="F31" s="117"/>
      <c r="G31" s="117"/>
      <c r="H31" s="117"/>
      <c r="I31" s="117"/>
      <c r="J31" s="118"/>
      <c r="K31" s="32"/>
      <c r="P31" s="9"/>
      <c r="Q31" s="9"/>
    </row>
    <row r="32" spans="1:19" ht="15.75" customHeight="1" x14ac:dyDescent="0.25">
      <c r="A32" s="22"/>
      <c r="B32" s="26"/>
      <c r="C32" s="69" t="s">
        <v>48</v>
      </c>
      <c r="D32" s="70"/>
      <c r="E32" s="70"/>
      <c r="F32" s="70"/>
      <c r="G32" s="71"/>
      <c r="H32" s="71" t="s">
        <v>32</v>
      </c>
      <c r="I32" s="72" t="str">
        <f>IF(OR(I28="",I21=""),"",I28/I21)</f>
        <v/>
      </c>
      <c r="J32" s="73" t="s">
        <v>2</v>
      </c>
      <c r="K32" s="32"/>
    </row>
    <row r="33" spans="1:31" ht="15.75" x14ac:dyDescent="0.25">
      <c r="A33" s="22"/>
      <c r="B33" s="81" t="s">
        <v>53</v>
      </c>
      <c r="C33" s="82"/>
      <c r="D33" s="82"/>
      <c r="E33" s="82"/>
      <c r="F33" s="82"/>
      <c r="G33" s="82"/>
      <c r="H33" s="82"/>
      <c r="I33" s="82"/>
      <c r="J33" s="83"/>
      <c r="K33" s="32"/>
      <c r="M33" s="2"/>
      <c r="Q33" s="1"/>
      <c r="AE33" s="5"/>
    </row>
    <row r="34" spans="1:31" ht="9" customHeight="1" x14ac:dyDescent="0.25">
      <c r="A34" s="22"/>
      <c r="B34" s="33"/>
      <c r="C34" s="36"/>
      <c r="D34" s="36"/>
      <c r="E34" s="36"/>
      <c r="F34" s="36"/>
      <c r="G34" s="36"/>
      <c r="H34" s="36"/>
      <c r="I34" s="36"/>
      <c r="J34" s="74"/>
      <c r="K34" s="32"/>
      <c r="Q34" s="1"/>
      <c r="AE34" s="5"/>
    </row>
    <row r="35" spans="1:31" ht="15.75" x14ac:dyDescent="0.25">
      <c r="A35" s="22"/>
      <c r="B35" s="33"/>
      <c r="C35" s="75" t="s">
        <v>54</v>
      </c>
      <c r="D35" s="75"/>
      <c r="E35" s="75"/>
      <c r="F35" s="76"/>
      <c r="G35" s="76"/>
      <c r="H35" s="77" t="s">
        <v>24</v>
      </c>
      <c r="I35" s="16"/>
      <c r="J35" s="78" t="s">
        <v>23</v>
      </c>
      <c r="K35" s="32"/>
      <c r="Q35" s="1"/>
      <c r="AE35" s="7"/>
    </row>
    <row r="36" spans="1:31" ht="15.75" x14ac:dyDescent="0.25">
      <c r="A36" s="22"/>
      <c r="B36" s="33"/>
      <c r="C36" s="120" t="str">
        <f>IF(AND(Q16=1, I35&lt;4,I35&lt;&gt;""), "ERROR, side slopes too steep for Bioretention Facility design", "")</f>
        <v/>
      </c>
      <c r="D36" s="120"/>
      <c r="E36" s="120"/>
      <c r="F36" s="120"/>
      <c r="G36" s="120"/>
      <c r="H36" s="120"/>
      <c r="I36" s="120"/>
      <c r="J36" s="74"/>
      <c r="K36" s="32"/>
      <c r="Q36" s="1"/>
      <c r="AE36" s="7"/>
    </row>
    <row r="37" spans="1:31" ht="15.75" x14ac:dyDescent="0.25">
      <c r="A37" s="22"/>
      <c r="B37" s="26"/>
      <c r="C37" s="27" t="s">
        <v>8</v>
      </c>
      <c r="D37" s="27"/>
      <c r="E37" s="27"/>
      <c r="F37" s="27"/>
      <c r="G37" s="28"/>
      <c r="H37" s="35"/>
      <c r="I37" s="17"/>
      <c r="J37" s="73" t="s">
        <v>9</v>
      </c>
      <c r="K37" s="32"/>
      <c r="V37" t="s">
        <v>10</v>
      </c>
    </row>
    <row r="38" spans="1:31" ht="15.75" customHeight="1" x14ac:dyDescent="0.25">
      <c r="A38" s="22"/>
      <c r="B38" s="121" t="str">
        <f>IF(AND(I37&lt;6,I37&lt;&gt;""), "ERROR, a minimum of 6 inch diameter underdrain is needed", "")</f>
        <v/>
      </c>
      <c r="C38" s="122" t="str">
        <f>IF(I37&lt;6, "ERROR, a minimum of 6 inch diameter underdrain is needed", "")</f>
        <v>ERROR, a minimum of 6 inch diameter underdrain is needed</v>
      </c>
      <c r="D38" s="122"/>
      <c r="E38" s="122"/>
      <c r="F38" s="122"/>
      <c r="G38" s="122"/>
      <c r="H38" s="122"/>
      <c r="I38" s="122"/>
      <c r="J38" s="123"/>
      <c r="K38" s="32"/>
    </row>
    <row r="39" spans="1:31" ht="15.75" x14ac:dyDescent="0.25">
      <c r="A39" s="22"/>
      <c r="B39" s="26"/>
      <c r="C39" s="69" t="s">
        <v>33</v>
      </c>
      <c r="D39" s="70"/>
      <c r="E39" s="70"/>
      <c r="F39" s="70"/>
      <c r="G39" s="71"/>
      <c r="H39" s="35"/>
      <c r="I39" s="18"/>
      <c r="J39" s="73" t="s">
        <v>0</v>
      </c>
      <c r="K39" s="32"/>
    </row>
    <row r="40" spans="1:31" ht="9" customHeight="1" x14ac:dyDescent="0.25">
      <c r="A40" s="22"/>
      <c r="B40" s="26"/>
      <c r="C40" s="119"/>
      <c r="D40" s="119"/>
      <c r="E40" s="119"/>
      <c r="F40" s="119"/>
      <c r="G40" s="119"/>
      <c r="H40" s="119"/>
      <c r="I40" s="119"/>
      <c r="J40" s="73"/>
      <c r="K40" s="32"/>
    </row>
    <row r="41" spans="1:31" ht="15.75" x14ac:dyDescent="0.25">
      <c r="A41" s="22"/>
      <c r="B41" s="26"/>
      <c r="C41" s="69" t="s">
        <v>3</v>
      </c>
      <c r="D41" s="70"/>
      <c r="E41" s="70"/>
      <c r="F41" s="70"/>
      <c r="G41" s="71"/>
      <c r="H41" s="35"/>
      <c r="I41" s="79" t="str">
        <f>IF(AND(I39&lt;=4,I39&lt;&gt;""),LOOKUP(I39,L17:M23,M17:M23), "")</f>
        <v/>
      </c>
      <c r="J41" s="73" t="s">
        <v>4</v>
      </c>
      <c r="K41" s="32"/>
    </row>
    <row r="42" spans="1:31" ht="9" customHeight="1" x14ac:dyDescent="0.25">
      <c r="A42" s="22"/>
      <c r="B42" s="26"/>
      <c r="C42" s="69"/>
      <c r="D42" s="70"/>
      <c r="E42" s="70"/>
      <c r="F42" s="70"/>
      <c r="G42" s="71"/>
      <c r="H42" s="35"/>
      <c r="I42" s="32"/>
      <c r="J42" s="73"/>
      <c r="K42" s="32"/>
    </row>
    <row r="43" spans="1:31" ht="15.75" x14ac:dyDescent="0.25">
      <c r="A43" s="22"/>
      <c r="B43" s="33"/>
      <c r="C43" s="27" t="s">
        <v>46</v>
      </c>
      <c r="D43" s="35"/>
      <c r="E43" s="114"/>
      <c r="F43" s="114"/>
      <c r="G43" s="35"/>
      <c r="H43" s="27"/>
      <c r="I43" s="27"/>
      <c r="J43" s="73"/>
      <c r="K43" s="32"/>
    </row>
    <row r="44" spans="1:31" ht="9" hidden="1" customHeight="1" x14ac:dyDescent="0.25">
      <c r="A44" s="22"/>
      <c r="B44" s="33"/>
      <c r="C44" s="35"/>
      <c r="D44" s="35"/>
      <c r="E44" s="35"/>
      <c r="F44" s="35"/>
      <c r="G44" s="35"/>
      <c r="H44" s="35"/>
      <c r="I44" s="35"/>
      <c r="J44" s="56"/>
      <c r="K44" s="32"/>
    </row>
    <row r="45" spans="1:31" ht="15.75" x14ac:dyDescent="0.25">
      <c r="A45" s="22"/>
      <c r="B45" s="80" t="s">
        <v>1</v>
      </c>
      <c r="C45" s="108"/>
      <c r="D45" s="108"/>
      <c r="E45" s="108"/>
      <c r="F45" s="108"/>
      <c r="G45" s="108"/>
      <c r="H45" s="108"/>
      <c r="I45" s="108"/>
      <c r="J45" s="109"/>
      <c r="K45" s="32"/>
    </row>
    <row r="46" spans="1:31" ht="15.75" x14ac:dyDescent="0.25">
      <c r="A46" s="22"/>
      <c r="B46" s="110"/>
      <c r="C46" s="111"/>
      <c r="D46" s="111"/>
      <c r="E46" s="111"/>
      <c r="F46" s="111"/>
      <c r="G46" s="111"/>
      <c r="H46" s="111"/>
      <c r="I46" s="111"/>
      <c r="J46" s="112"/>
      <c r="K46" s="32"/>
    </row>
    <row r="47" spans="1:31" ht="15.75" x14ac:dyDescent="0.25">
      <c r="A47" s="22"/>
      <c r="B47" s="113"/>
      <c r="C47" s="105"/>
      <c r="D47" s="105"/>
      <c r="E47" s="105"/>
      <c r="F47" s="105"/>
      <c r="G47" s="105"/>
      <c r="H47" s="105"/>
      <c r="I47" s="105"/>
      <c r="J47" s="106"/>
      <c r="K47" s="32"/>
    </row>
  </sheetData>
  <sheetProtection password="9F7A" sheet="1" objects="1" scenarios="1" selectLockedCells="1"/>
  <mergeCells count="29">
    <mergeCell ref="C8:J8"/>
    <mergeCell ref="C22:I22"/>
    <mergeCell ref="C27:G27"/>
    <mergeCell ref="C24:G24"/>
    <mergeCell ref="C45:J45"/>
    <mergeCell ref="B46:J46"/>
    <mergeCell ref="B47:J47"/>
    <mergeCell ref="E43:F43"/>
    <mergeCell ref="C20:I20"/>
    <mergeCell ref="B31:J31"/>
    <mergeCell ref="C40:I40"/>
    <mergeCell ref="C36:I36"/>
    <mergeCell ref="B38:J38"/>
    <mergeCell ref="G1:G2"/>
    <mergeCell ref="B1:E2"/>
    <mergeCell ref="D3:F3"/>
    <mergeCell ref="D4:F4"/>
    <mergeCell ref="B5:J5"/>
    <mergeCell ref="H2:I2"/>
    <mergeCell ref="H1:I1"/>
    <mergeCell ref="I3:J3"/>
    <mergeCell ref="I4:J4"/>
    <mergeCell ref="B33:J33"/>
    <mergeCell ref="B11:J11"/>
    <mergeCell ref="D28:E28"/>
    <mergeCell ref="C28:C29"/>
    <mergeCell ref="C30:E30"/>
    <mergeCell ref="D29:E29"/>
    <mergeCell ref="B17:J17"/>
  </mergeCells>
  <phoneticPr fontId="11" type="noConversion"/>
  <conditionalFormatting sqref="I39">
    <cfRule type="cellIs" dxfId="9" priority="43" stopIfTrue="1" operator="greaterThan">
      <formula>4</formula>
    </cfRule>
  </conditionalFormatting>
  <conditionalFormatting sqref="C20:I20">
    <cfRule type="expression" priority="4" stopIfTrue="1">
      <formula>$I$19=""</formula>
    </cfRule>
    <cfRule type="expression" dxfId="8" priority="38" stopIfTrue="1">
      <formula>$I$19&lt;1.5</formula>
    </cfRule>
  </conditionalFormatting>
  <conditionalFormatting sqref="B31:J31">
    <cfRule type="expression" dxfId="7" priority="36" stopIfTrue="1">
      <formula>$I$30&lt;$I$28</formula>
    </cfRule>
  </conditionalFormatting>
  <conditionalFormatting sqref="C32:J32 H25:J25">
    <cfRule type="expression" dxfId="6" priority="30" stopIfTrue="1">
      <formula>$Q$16=1</formula>
    </cfRule>
  </conditionalFormatting>
  <conditionalFormatting sqref="H24:J24">
    <cfRule type="expression" dxfId="5" priority="29" stopIfTrue="1">
      <formula>$Q$16=2</formula>
    </cfRule>
  </conditionalFormatting>
  <conditionalFormatting sqref="C25">
    <cfRule type="expression" dxfId="4" priority="9" stopIfTrue="1">
      <formula>$Q$16=1</formula>
    </cfRule>
  </conditionalFormatting>
  <conditionalFormatting sqref="C24:G24">
    <cfRule type="expression" dxfId="3" priority="6" stopIfTrue="1">
      <formula>$Q$16=2</formula>
    </cfRule>
  </conditionalFormatting>
  <conditionalFormatting sqref="B38:J38">
    <cfRule type="expression" priority="2" stopIfTrue="1">
      <formula>$I$37=""</formula>
    </cfRule>
    <cfRule type="expression" dxfId="2" priority="5" stopIfTrue="1">
      <formula>$I$37&lt;6</formula>
    </cfRule>
  </conditionalFormatting>
  <conditionalFormatting sqref="C22:I22">
    <cfRule type="expression" priority="3" stopIfTrue="1">
      <formula>$I$21=""</formula>
    </cfRule>
    <cfRule type="expression" dxfId="1" priority="156" stopIfTrue="1">
      <formula>OR(AND(Q16=1,I21&lt;6),AND(Q16=2,I21&lt;2))</formula>
    </cfRule>
  </conditionalFormatting>
  <conditionalFormatting sqref="C36:I36">
    <cfRule type="expression" priority="1" stopIfTrue="1">
      <formula>$I$35=""</formula>
    </cfRule>
    <cfRule type="expression" dxfId="0" priority="157" stopIfTrue="1">
      <formula>AND(Q16=1, I35&lt;4)</formula>
    </cfRule>
  </conditionalFormatting>
  <dataValidations count="1">
    <dataValidation type="list" allowBlank="1" showInputMessage="1" showErrorMessage="1" sqref="E43">
      <formula1>$M$8:$M$11</formula1>
    </dataValidation>
  </dataValidations>
  <pageMargins left="0.25" right="0.25" top="0.75" bottom="0.75" header="0.3" footer="0.3"/>
  <pageSetup fitToHeight="0" orientation="portrait" r:id="rId1"/>
  <headerFooter>
    <oddFooter xml:space="preserve">&amp;L&amp;"-,Bold"  Riverside County Best Management Practice Design Handbook
       JUNE 2010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1</xdr:col>
                    <xdr:colOff>485775</xdr:colOff>
                    <xdr:row>12</xdr:row>
                    <xdr:rowOff>95250</xdr:rowOff>
                  </from>
                  <to>
                    <xdr:col>6</xdr:col>
                    <xdr:colOff>457200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</xdr:col>
                    <xdr:colOff>485775</xdr:colOff>
                    <xdr:row>14</xdr:row>
                    <xdr:rowOff>0</xdr:rowOff>
                  </from>
                  <to>
                    <xdr:col>7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Bioretention Facility</vt:lpstr>
      <vt:lpstr>'Bioretention Facility'!Print_Area</vt:lpstr>
      <vt:lpstr>xjb1</vt:lpstr>
    </vt:vector>
  </TitlesOfParts>
  <Company>Riverside County Flood Control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csweiss</dc:creator>
  <cp:lastModifiedBy>Bruckner, Scott</cp:lastModifiedBy>
  <cp:lastPrinted>2011-08-17T18:56:39Z</cp:lastPrinted>
  <dcterms:created xsi:type="dcterms:W3CDTF">2009-01-28T16:11:25Z</dcterms:created>
  <dcterms:modified xsi:type="dcterms:W3CDTF">2015-01-06T01:46:36Z</dcterms:modified>
</cp:coreProperties>
</file>