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8855" windowHeight="12465"/>
  </bookViews>
  <sheets>
    <sheet name="Standard Design" sheetId="5" r:id="rId1"/>
    <sheet name="Sheet1" sheetId="7" r:id="rId2"/>
  </sheets>
  <definedNames>
    <definedName name="_xlnm.Print_Area" localSheetId="0">'Standard Design'!$A$1:$N$53</definedName>
  </definedNames>
  <calcPr calcId="145621"/>
</workbook>
</file>

<file path=xl/calcChain.xml><?xml version="1.0" encoding="utf-8"?>
<calcChain xmlns="http://schemas.openxmlformats.org/spreadsheetml/2006/main">
  <c r="N13" i="5" l="1"/>
  <c r="O29" i="5"/>
  <c r="N29" i="5" s="1"/>
  <c r="O15" i="5"/>
  <c r="N15" i="5" s="1"/>
  <c r="O13" i="5"/>
  <c r="H50" i="5"/>
  <c r="I48" i="5"/>
  <c r="B44" i="5"/>
  <c r="E33" i="5"/>
  <c r="H29" i="5"/>
  <c r="L31" i="5"/>
  <c r="L27" i="5"/>
  <c r="L21" i="5"/>
  <c r="L19" i="5"/>
  <c r="A24" i="5" s="1"/>
  <c r="G13" i="5"/>
  <c r="G15" i="5"/>
  <c r="F7" i="5"/>
</calcChain>
</file>

<file path=xl/sharedStrings.xml><?xml version="1.0" encoding="utf-8"?>
<sst xmlns="http://schemas.openxmlformats.org/spreadsheetml/2006/main" count="62" uniqueCount="56">
  <si>
    <t>Company Name:</t>
  </si>
  <si>
    <t>Date:</t>
  </si>
  <si>
    <t>Designed by:</t>
  </si>
  <si>
    <t>County/City Case No.:</t>
  </si>
  <si>
    <t xml:space="preserve">Notes: </t>
  </si>
  <si>
    <t>ft</t>
  </si>
  <si>
    <t>:1</t>
  </si>
  <si>
    <t>Turf</t>
  </si>
  <si>
    <t>inches</t>
  </si>
  <si>
    <t>Legend:</t>
  </si>
  <si>
    <t>Required Entries</t>
  </si>
  <si>
    <t>Calculated Cells</t>
  </si>
  <si>
    <t>No</t>
  </si>
  <si>
    <r>
      <t>V</t>
    </r>
    <r>
      <rPr>
        <vertAlign val="subscript"/>
        <sz val="12"/>
        <color indexed="8"/>
        <rFont val="Times New Roman"/>
        <family val="1"/>
      </rPr>
      <t>BMP</t>
    </r>
    <r>
      <rPr>
        <sz val="12"/>
        <color indexed="8"/>
        <rFont val="Times New Roman"/>
        <family val="1"/>
      </rPr>
      <t>=</t>
    </r>
  </si>
  <si>
    <t>Sand Filter Basin (SFB)  - Design Procedure</t>
  </si>
  <si>
    <r>
      <t>d</t>
    </r>
    <r>
      <rPr>
        <vertAlign val="subscript"/>
        <sz val="12"/>
        <color indexed="8"/>
        <rFont val="Times New Roman"/>
        <family val="1"/>
      </rPr>
      <t>B</t>
    </r>
    <r>
      <rPr>
        <sz val="12"/>
        <color indexed="8"/>
        <rFont val="Times New Roman"/>
        <family val="1"/>
      </rPr>
      <t xml:space="preserve"> = </t>
    </r>
  </si>
  <si>
    <t xml:space="preserve">z = </t>
  </si>
  <si>
    <t>Filter Media</t>
  </si>
  <si>
    <t>Sand (ASTM C-33)</t>
  </si>
  <si>
    <r>
      <t>A</t>
    </r>
    <r>
      <rPr>
        <vertAlign val="subscript"/>
        <sz val="12"/>
        <color indexed="8"/>
        <rFont val="Times New Roman"/>
        <family val="1"/>
      </rPr>
      <t>s</t>
    </r>
    <r>
      <rPr>
        <sz val="12"/>
        <color indexed="8"/>
        <rFont val="Times New Roman"/>
        <family val="1"/>
      </rPr>
      <t xml:space="preserve"> =  </t>
    </r>
  </si>
  <si>
    <t>Other (Clarify in "Notes" below)</t>
  </si>
  <si>
    <t>Forebay</t>
  </si>
  <si>
    <t>Volume =</t>
  </si>
  <si>
    <r>
      <t>ft</t>
    </r>
    <r>
      <rPr>
        <vertAlign val="superscript"/>
        <sz val="12"/>
        <color indexed="8"/>
        <rFont val="Times New Roman"/>
        <family val="1"/>
      </rPr>
      <t>3</t>
    </r>
  </si>
  <si>
    <t>Depth =</t>
  </si>
  <si>
    <t>in</t>
  </si>
  <si>
    <t>Area =</t>
  </si>
  <si>
    <r>
      <t>ft</t>
    </r>
    <r>
      <rPr>
        <vertAlign val="superscript"/>
        <sz val="12"/>
        <color indexed="8"/>
        <rFont val="Times New Roman"/>
        <family val="1"/>
      </rPr>
      <t>2</t>
    </r>
  </si>
  <si>
    <t>Design Volume</t>
  </si>
  <si>
    <t xml:space="preserve">df = </t>
  </si>
  <si>
    <t>Width (W) =</t>
  </si>
  <si>
    <t>Basin Geometry</t>
  </si>
  <si>
    <t xml:space="preserve">     Basin side slopes (no steeper than 4:1)</t>
  </si>
  <si>
    <t xml:space="preserve">     Proposed  basin depth (see Figure 1)</t>
  </si>
  <si>
    <r>
      <t xml:space="preserve">     Minimum bottom surface area of basin (As = V</t>
    </r>
    <r>
      <rPr>
        <vertAlign val="subscript"/>
        <sz val="12"/>
        <rFont val="Times New Roman"/>
        <family val="1"/>
      </rPr>
      <t>BMP</t>
    </r>
    <r>
      <rPr>
        <sz val="12"/>
        <rFont val="Times New Roman"/>
        <family val="1"/>
      </rPr>
      <t>/d</t>
    </r>
    <r>
      <rPr>
        <vertAlign val="subscript"/>
        <sz val="12"/>
        <rFont val="Times New Roman"/>
        <family val="1"/>
      </rPr>
      <t>B</t>
    </r>
    <r>
      <rPr>
        <sz val="12"/>
        <rFont val="Times New Roman"/>
        <family val="1"/>
      </rPr>
      <t>)</t>
    </r>
  </si>
  <si>
    <r>
      <t>d</t>
    </r>
    <r>
      <rPr>
        <vertAlign val="subscript"/>
        <sz val="12"/>
        <color indexed="8"/>
        <rFont val="Times New Roman"/>
        <family val="1"/>
      </rPr>
      <t>req</t>
    </r>
    <r>
      <rPr>
        <sz val="12"/>
        <color indexed="8"/>
        <rFont val="Times New Roman"/>
        <family val="1"/>
      </rPr>
      <t xml:space="preserve"> =</t>
    </r>
  </si>
  <si>
    <r>
      <t>d</t>
    </r>
    <r>
      <rPr>
        <vertAlign val="subscript"/>
        <sz val="12"/>
        <color indexed="8"/>
        <rFont val="Times New Roman"/>
        <family val="1"/>
      </rPr>
      <t>fb</t>
    </r>
    <r>
      <rPr>
        <sz val="12"/>
        <color indexed="8"/>
        <rFont val="Times New Roman"/>
        <family val="1"/>
      </rPr>
      <t xml:space="preserve"> =</t>
    </r>
  </si>
  <si>
    <t xml:space="preserve">    Forebay depth (height of berm/splashwall. 1 foot min.)</t>
  </si>
  <si>
    <t xml:space="preserve">    Forebay surface area (minimum)</t>
  </si>
  <si>
    <t xml:space="preserve">    Full height notch-type weir </t>
  </si>
  <si>
    <t xml:space="preserve">   Description of filter media</t>
  </si>
  <si>
    <t xml:space="preserve">   Media depth, </t>
  </si>
  <si>
    <r>
      <t>A</t>
    </r>
    <r>
      <rPr>
        <vertAlign val="subscript"/>
        <sz val="12"/>
        <color indexed="8"/>
        <rFont val="Times New Roman"/>
        <family val="1"/>
      </rPr>
      <t>TRIB</t>
    </r>
    <r>
      <rPr>
        <sz val="12"/>
        <color indexed="8"/>
        <rFont val="Times New Roman"/>
        <family val="1"/>
      </rPr>
      <t xml:space="preserve"> = </t>
    </r>
  </si>
  <si>
    <r>
      <t>ft</t>
    </r>
    <r>
      <rPr>
        <vertAlign val="superscript"/>
        <sz val="12"/>
        <rFont val="Times New Roman"/>
        <family val="1"/>
      </rPr>
      <t>3</t>
    </r>
  </si>
  <si>
    <r>
      <t xml:space="preserve">    Forebay volume (minimum 0.5% V</t>
    </r>
    <r>
      <rPr>
        <vertAlign val="subscript"/>
        <sz val="12"/>
        <color indexed="8"/>
        <rFont val="Times New Roman"/>
        <family val="1"/>
      </rPr>
      <t>BMP</t>
    </r>
    <r>
      <rPr>
        <sz val="12"/>
        <color indexed="8"/>
        <rFont val="Times New Roman"/>
        <family val="1"/>
      </rPr>
      <t>)</t>
    </r>
  </si>
  <si>
    <t xml:space="preserve">    Diameter of perforated underdrain</t>
  </si>
  <si>
    <t xml:space="preserve">    Spacing of underdrains (maximum 20 feet on center)</t>
  </si>
  <si>
    <t>ac</t>
  </si>
  <si>
    <t xml:space="preserve">     Depth of freeboard (if used)</t>
  </si>
  <si>
    <r>
      <t xml:space="preserve">     Enter V</t>
    </r>
    <r>
      <rPr>
        <vertAlign val="subscript"/>
        <sz val="12"/>
        <rFont val="Times New Roman"/>
        <family val="1"/>
      </rPr>
      <t>BMP</t>
    </r>
    <r>
      <rPr>
        <sz val="12"/>
        <rFont val="Times New Roman"/>
        <family val="1"/>
      </rPr>
      <t xml:space="preserve"> determined from Section 2.1 of this Handbook</t>
    </r>
  </si>
  <si>
    <t>Underdrains</t>
  </si>
  <si>
    <t xml:space="preserve">     Minimum total depth required (includes freeboard, filter media and subdrains)</t>
  </si>
  <si>
    <t xml:space="preserve">     Proposed Surface Area</t>
  </si>
  <si>
    <r>
      <t>ft</t>
    </r>
    <r>
      <rPr>
        <vertAlign val="superscript"/>
        <sz val="10"/>
        <rFont val="Arial"/>
        <family val="2"/>
      </rPr>
      <t>2</t>
    </r>
  </si>
  <si>
    <t xml:space="preserve">    Total Tributary area</t>
  </si>
  <si>
    <t>BMP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</si>
</sst>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vertAlign val="subscript"/>
      <sz val="12"/>
      <color indexed="8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indexed="8"/>
      <name val="Times New Roman"/>
      <family val="1"/>
    </font>
    <font>
      <vertAlign val="superscript"/>
      <sz val="12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2"/>
      <name val="Times New Roman"/>
      <family val="1"/>
    </font>
    <font>
      <sz val="12"/>
      <color theme="1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27"/>
      </patternFill>
    </fill>
    <fill>
      <patternFill patternType="solid">
        <fgColor rgb="FFCCFFFF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theme="0" tint="-0.34998626667073579"/>
      </bottom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61">
    <xf numFmtId="0" fontId="0" fillId="0" borderId="0" xfId="0"/>
    <xf numFmtId="2" fontId="0" fillId="0" borderId="0" xfId="0" applyNumberFormat="1"/>
    <xf numFmtId="0" fontId="0" fillId="0" borderId="0" xfId="0" applyFill="1"/>
    <xf numFmtId="0" fontId="10" fillId="0" borderId="0" xfId="0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top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right" wrapText="1"/>
      <protection hidden="1"/>
    </xf>
    <xf numFmtId="0" fontId="12" fillId="0" borderId="0" xfId="0" applyFont="1" applyBorder="1" applyAlignment="1" applyProtection="1">
      <alignment horizontal="left" wrapText="1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left" vertical="top" wrapText="1"/>
      <protection hidden="1"/>
    </xf>
    <xf numFmtId="0" fontId="1" fillId="0" borderId="3" xfId="0" applyFont="1" applyBorder="1" applyProtection="1">
      <protection hidden="1"/>
    </xf>
    <xf numFmtId="0" fontId="1" fillId="0" borderId="1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14" fillId="0" borderId="1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Protection="1"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4" fillId="0" borderId="1" xfId="0" applyFont="1" applyFill="1" applyBorder="1" applyProtection="1">
      <protection hidden="1"/>
    </xf>
    <xf numFmtId="0" fontId="14" fillId="0" borderId="7" xfId="0" applyFont="1" applyFill="1" applyBorder="1" applyProtection="1"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12" fillId="0" borderId="2" xfId="0" applyFont="1" applyBorder="1" applyProtection="1">
      <protection hidden="1"/>
    </xf>
    <xf numFmtId="0" fontId="12" fillId="0" borderId="2" xfId="0" applyFont="1" applyFill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13" fillId="0" borderId="9" xfId="0" applyFont="1" applyBorder="1" applyAlignment="1" applyProtection="1">
      <alignment horizontal="left"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left" vertical="center" wrapText="1"/>
      <protection hidden="1"/>
    </xf>
    <xf numFmtId="0" fontId="12" fillId="0" borderId="5" xfId="0" applyFont="1" applyBorder="1" applyProtection="1">
      <protection hidden="1"/>
    </xf>
    <xf numFmtId="0" fontId="13" fillId="0" borderId="5" xfId="0" applyFont="1" applyBorder="1" applyAlignment="1" applyProtection="1">
      <alignment horizontal="left" vertical="center" wrapText="1"/>
      <protection hidden="1"/>
    </xf>
    <xf numFmtId="0" fontId="13" fillId="0" borderId="6" xfId="0" applyFont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wrapText="1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2" fillId="0" borderId="1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3" fontId="1" fillId="3" borderId="21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vertical="center" wrapText="1"/>
    </xf>
    <xf numFmtId="0" fontId="1" fillId="0" borderId="17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13" xfId="0" applyFont="1" applyBorder="1" applyAlignment="1" applyProtection="1">
      <alignment horizontal="right"/>
      <protection hidden="1"/>
    </xf>
    <xf numFmtId="0" fontId="1" fillId="0" borderId="28" xfId="0" applyFont="1" applyBorder="1" applyProtection="1">
      <protection hidden="1"/>
    </xf>
    <xf numFmtId="0" fontId="1" fillId="0" borderId="29" xfId="0" applyFont="1" applyBorder="1" applyProtection="1">
      <protection hidden="1"/>
    </xf>
    <xf numFmtId="0" fontId="1" fillId="0" borderId="29" xfId="0" applyFont="1" applyBorder="1" applyAlignment="1" applyProtection="1">
      <alignment horizontal="right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6" borderId="4" xfId="0" applyFont="1" applyFill="1" applyBorder="1" applyAlignment="1" applyProtection="1">
      <alignment horizontal="center"/>
      <protection locked="0"/>
    </xf>
    <xf numFmtId="3" fontId="1" fillId="6" borderId="4" xfId="0" applyNumberFormat="1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center"/>
      <protection hidden="1"/>
    </xf>
    <xf numFmtId="0" fontId="3" fillId="7" borderId="4" xfId="0" applyFont="1" applyFill="1" applyBorder="1" applyAlignment="1" applyProtection="1">
      <alignment horizontal="center"/>
      <protection hidden="1"/>
    </xf>
    <xf numFmtId="2" fontId="12" fillId="8" borderId="4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7" fillId="0" borderId="2" xfId="0" applyFont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right" vertical="center"/>
      <protection hidden="1"/>
    </xf>
    <xf numFmtId="0" fontId="1" fillId="0" borderId="13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right" vertical="center"/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5" borderId="23" xfId="0" applyFont="1" applyFill="1" applyBorder="1" applyAlignment="1" applyProtection="1">
      <alignment horizontal="center" vertical="center"/>
      <protection hidden="1"/>
    </xf>
    <xf numFmtId="0" fontId="1" fillId="5" borderId="24" xfId="0" applyFont="1" applyFill="1" applyBorder="1" applyAlignment="1" applyProtection="1">
      <alignment horizontal="center" vertical="center"/>
      <protection hidden="1"/>
    </xf>
    <xf numFmtId="0" fontId="1" fillId="6" borderId="30" xfId="0" applyFont="1" applyFill="1" applyBorder="1" applyAlignment="1" applyProtection="1">
      <alignment horizontal="center"/>
      <protection locked="0" hidden="1"/>
    </xf>
    <xf numFmtId="0" fontId="1" fillId="2" borderId="31" xfId="0" applyFont="1" applyFill="1" applyBorder="1" applyAlignment="1" applyProtection="1">
      <alignment horizontal="center"/>
      <protection locked="0" hidden="1"/>
    </xf>
    <xf numFmtId="0" fontId="1" fillId="6" borderId="15" xfId="0" applyFont="1" applyFill="1" applyBorder="1" applyAlignment="1" applyProtection="1">
      <alignment horizontal="center"/>
      <protection locked="0" hidden="1"/>
    </xf>
    <xf numFmtId="14" fontId="1" fillId="6" borderId="15" xfId="0" applyNumberFormat="1" applyFont="1" applyFill="1" applyBorder="1" applyAlignment="1" applyProtection="1">
      <alignment horizontal="center"/>
      <protection locked="0" hidden="1"/>
    </xf>
    <xf numFmtId="0" fontId="1" fillId="2" borderId="16" xfId="0" applyFont="1" applyFill="1" applyBorder="1" applyAlignment="1" applyProtection="1">
      <alignment horizontal="center"/>
      <protection locked="0" hidden="1"/>
    </xf>
    <xf numFmtId="0" fontId="12" fillId="0" borderId="1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1" fillId="9" borderId="10" xfId="0" applyFont="1" applyFill="1" applyBorder="1" applyAlignment="1" applyProtection="1">
      <alignment horizontal="center"/>
      <protection hidden="1"/>
    </xf>
    <xf numFmtId="0" fontId="1" fillId="9" borderId="11" xfId="0" applyFont="1" applyFill="1" applyBorder="1" applyAlignment="1" applyProtection="1">
      <alignment horizontal="center"/>
      <protection hidden="1"/>
    </xf>
    <xf numFmtId="0" fontId="1" fillId="9" borderId="12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left"/>
      <protection hidden="1"/>
    </xf>
    <xf numFmtId="0" fontId="1" fillId="4" borderId="25" xfId="0" applyFont="1" applyFill="1" applyBorder="1" applyAlignment="1" applyProtection="1">
      <alignment horizontal="center"/>
      <protection hidden="1"/>
    </xf>
    <xf numFmtId="0" fontId="1" fillId="4" borderId="26" xfId="0" applyFont="1" applyFill="1" applyBorder="1" applyAlignment="1" applyProtection="1">
      <alignment horizontal="center"/>
      <protection hidden="1"/>
    </xf>
    <xf numFmtId="0" fontId="12" fillId="0" borderId="26" xfId="0" applyFont="1" applyBorder="1" applyAlignment="1" applyProtection="1">
      <protection hidden="1"/>
    </xf>
    <xf numFmtId="0" fontId="12" fillId="0" borderId="27" xfId="0" applyFont="1" applyBorder="1" applyAlignment="1" applyProtection="1">
      <protection hidden="1"/>
    </xf>
    <xf numFmtId="0" fontId="1" fillId="0" borderId="1" xfId="0" applyFont="1" applyBorder="1" applyAlignment="1" applyProtection="1">
      <alignment horizontal="left" wrapText="1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center" wrapText="1"/>
      <protection hidden="1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/>
      <protection hidden="1"/>
    </xf>
    <xf numFmtId="0" fontId="12" fillId="0" borderId="19" xfId="0" applyFont="1" applyBorder="1" applyAlignment="1" applyProtection="1">
      <protection hidden="1"/>
    </xf>
    <xf numFmtId="0" fontId="12" fillId="0" borderId="20" xfId="0" applyFont="1" applyBorder="1" applyAlignment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2" fillId="0" borderId="1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6" fillId="10" borderId="1" xfId="0" applyFont="1" applyFill="1" applyBorder="1" applyAlignment="1">
      <alignment horizontal="center" wrapText="1"/>
    </xf>
    <xf numFmtId="0" fontId="16" fillId="10" borderId="0" xfId="0" applyFont="1" applyFill="1" applyBorder="1" applyAlignment="1">
      <alignment horizontal="center" wrapText="1"/>
    </xf>
    <xf numFmtId="0" fontId="16" fillId="10" borderId="2" xfId="0" applyFont="1" applyFill="1" applyBorder="1" applyAlignment="1">
      <alignment horizontal="center" wrapText="1"/>
    </xf>
    <xf numFmtId="0" fontId="1" fillId="6" borderId="15" xfId="0" applyFont="1" applyFill="1" applyBorder="1" applyAlignment="1" applyProtection="1">
      <alignment horizontal="left"/>
      <protection locked="0" hidden="1"/>
    </xf>
    <xf numFmtId="0" fontId="1" fillId="6" borderId="16" xfId="0" applyFont="1" applyFill="1" applyBorder="1" applyAlignment="1" applyProtection="1">
      <alignment horizontal="left"/>
      <protection locked="0" hidden="1"/>
    </xf>
    <xf numFmtId="0" fontId="0" fillId="6" borderId="3" xfId="0" applyFill="1" applyBorder="1" applyAlignment="1" applyProtection="1">
      <alignment horizontal="left" wrapText="1"/>
      <protection locked="0" hidden="1"/>
    </xf>
    <xf numFmtId="0" fontId="0" fillId="6" borderId="5" xfId="0" applyFill="1" applyBorder="1" applyAlignment="1" applyProtection="1">
      <alignment horizontal="left" wrapText="1"/>
      <protection locked="0" hidden="1"/>
    </xf>
    <xf numFmtId="0" fontId="0" fillId="6" borderId="6" xfId="0" applyFill="1" applyBorder="1" applyAlignment="1" applyProtection="1">
      <alignment horizontal="left" wrapText="1"/>
      <protection locked="0"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13" fillId="0" borderId="5" xfId="0" applyFont="1" applyBorder="1" applyAlignment="1" applyProtection="1">
      <alignment horizontal="center" vertical="top" wrapText="1"/>
      <protection hidden="1"/>
    </xf>
    <xf numFmtId="0" fontId="16" fillId="9" borderId="17" xfId="0" applyFont="1" applyFill="1" applyBorder="1" applyAlignment="1" applyProtection="1">
      <alignment horizontal="center" vertical="center"/>
      <protection hidden="1"/>
    </xf>
    <xf numFmtId="0" fontId="16" fillId="9" borderId="13" xfId="0" applyFont="1" applyFill="1" applyBorder="1" applyAlignment="1" applyProtection="1">
      <alignment horizontal="center" vertical="center"/>
      <protection hidden="1"/>
    </xf>
    <xf numFmtId="0" fontId="16" fillId="9" borderId="3" xfId="0" applyFont="1" applyFill="1" applyBorder="1" applyAlignment="1" applyProtection="1">
      <alignment horizontal="center" vertical="center"/>
      <protection hidden="1"/>
    </xf>
    <xf numFmtId="0" fontId="16" fillId="9" borderId="5" xfId="0" applyFont="1" applyFill="1" applyBorder="1" applyAlignment="1" applyProtection="1">
      <alignment horizontal="center" vertical="center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14" fontId="1" fillId="6" borderId="22" xfId="0" applyNumberFormat="1" applyFont="1" applyFill="1" applyBorder="1" applyAlignment="1" applyProtection="1">
      <alignment horizontal="center"/>
      <protection locked="0" hidden="1"/>
    </xf>
    <xf numFmtId="14" fontId="1" fillId="6" borderId="23" xfId="0" applyNumberFormat="1" applyFont="1" applyFill="1" applyBorder="1" applyAlignment="1" applyProtection="1">
      <alignment horizontal="center"/>
      <protection locked="0" hidden="1"/>
    </xf>
    <xf numFmtId="14" fontId="1" fillId="6" borderId="24" xfId="0" applyNumberFormat="1" applyFont="1" applyFill="1" applyBorder="1" applyAlignment="1" applyProtection="1">
      <alignment horizontal="center"/>
      <protection locked="0" hidden="1"/>
    </xf>
    <xf numFmtId="0" fontId="1" fillId="6" borderId="4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2" fillId="0" borderId="1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1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</cellXfs>
  <cellStyles count="4">
    <cellStyle name="Normal" xfId="0" builtinId="0"/>
    <cellStyle name="Normal 2" xfId="1"/>
    <cellStyle name="Normal 8" xfId="2"/>
    <cellStyle name="Normal 9" xfId="3"/>
  </cellStyles>
  <dxfs count="14">
    <dxf>
      <font>
        <color rgb="FF9C0006"/>
      </font>
      <fill>
        <patternFill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381000</xdr:colOff>
      <xdr:row>21</xdr:row>
      <xdr:rowOff>0</xdr:rowOff>
    </xdr:from>
    <xdr:ext cx="77781" cy="226766"/>
    <xdr:sp macro="" textlink="">
      <xdr:nvSpPr>
        <xdr:cNvPr id="88" name="TextBox 87"/>
        <xdr:cNvSpPr txBox="1"/>
      </xdr:nvSpPr>
      <xdr:spPr>
        <a:xfrm>
          <a:off x="8248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8</xdr:col>
      <xdr:colOff>438150</xdr:colOff>
      <xdr:row>35</xdr:row>
      <xdr:rowOff>9525</xdr:rowOff>
    </xdr:from>
    <xdr:to>
      <xdr:col>12</xdr:col>
      <xdr:colOff>400050</xdr:colOff>
      <xdr:row>44</xdr:row>
      <xdr:rowOff>114300</xdr:rowOff>
    </xdr:to>
    <xdr:pic>
      <xdr:nvPicPr>
        <xdr:cNvPr id="1090" name="Picture 4" descr="sand filter media 5-13-10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050" y="5667375"/>
          <a:ext cx="212407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55"/>
  <sheetViews>
    <sheetView showGridLines="0" tabSelected="1" view="pageBreakPreview" zoomScaleNormal="100" zoomScaleSheetLayoutView="100" workbookViewId="0">
      <selection activeCell="C3" sqref="C3:G3"/>
    </sheetView>
  </sheetViews>
  <sheetFormatPr defaultColWidth="0" defaultRowHeight="15" zeroHeight="1" x14ac:dyDescent="0.25"/>
  <cols>
    <col min="1" max="1" width="6.7109375" customWidth="1"/>
    <col min="2" max="3" width="9.140625" customWidth="1"/>
    <col min="4" max="5" width="4.7109375" customWidth="1"/>
    <col min="6" max="7" width="9.140625" customWidth="1"/>
    <col min="8" max="9" width="7.140625" customWidth="1"/>
    <col min="10" max="10" width="8.85546875" customWidth="1"/>
    <col min="11" max="11" width="7.7109375" bestFit="1" customWidth="1"/>
    <col min="12" max="13" width="8.7109375" customWidth="1"/>
    <col min="14" max="14" width="3.42578125" customWidth="1"/>
    <col min="15" max="19" width="9.140625" hidden="1" customWidth="1"/>
    <col min="20" max="20" width="12.7109375" hidden="1" customWidth="1"/>
    <col min="21" max="26" width="9.140625" hidden="1" customWidth="1"/>
    <col min="27" max="31" width="0" hidden="1" customWidth="1"/>
    <col min="32" max="16384" width="9.140625" hidden="1"/>
  </cols>
  <sheetData>
    <row r="1" spans="1:31" ht="15.75" customHeight="1" x14ac:dyDescent="0.25">
      <c r="A1" s="144" t="s">
        <v>14</v>
      </c>
      <c r="B1" s="145"/>
      <c r="C1" s="145"/>
      <c r="D1" s="145"/>
      <c r="E1" s="145"/>
      <c r="F1" s="145"/>
      <c r="G1" s="148" t="s">
        <v>55</v>
      </c>
      <c r="H1" s="149"/>
      <c r="I1" s="150"/>
      <c r="J1" s="92" t="s">
        <v>9</v>
      </c>
      <c r="K1" s="93"/>
      <c r="L1" s="96" t="s">
        <v>10</v>
      </c>
      <c r="M1" s="96"/>
      <c r="N1" s="97"/>
    </row>
    <row r="2" spans="1:31" ht="15.75" customHeight="1" thickBot="1" x14ac:dyDescent="0.3">
      <c r="A2" s="146"/>
      <c r="B2" s="147"/>
      <c r="C2" s="147"/>
      <c r="D2" s="147"/>
      <c r="E2" s="147"/>
      <c r="F2" s="147"/>
      <c r="G2" s="151"/>
      <c r="H2" s="152"/>
      <c r="I2" s="153"/>
      <c r="J2" s="94"/>
      <c r="K2" s="95"/>
      <c r="L2" s="98" t="s">
        <v>11</v>
      </c>
      <c r="M2" s="98"/>
      <c r="N2" s="99"/>
    </row>
    <row r="3" spans="1:31" ht="17.25" customHeight="1" x14ac:dyDescent="0.25">
      <c r="A3" s="77" t="s">
        <v>0</v>
      </c>
      <c r="B3" s="78"/>
      <c r="C3" s="102"/>
      <c r="D3" s="102"/>
      <c r="E3" s="102"/>
      <c r="F3" s="102"/>
      <c r="G3" s="102"/>
      <c r="H3" s="78"/>
      <c r="I3" s="79"/>
      <c r="J3" s="78"/>
      <c r="K3" s="78"/>
      <c r="L3" s="79" t="s">
        <v>1</v>
      </c>
      <c r="M3" s="103"/>
      <c r="N3" s="104"/>
    </row>
    <row r="4" spans="1:31" ht="17.25" customHeight="1" thickBot="1" x14ac:dyDescent="0.3">
      <c r="A4" s="80" t="s">
        <v>2</v>
      </c>
      <c r="B4" s="81"/>
      <c r="C4" s="100"/>
      <c r="D4" s="100"/>
      <c r="E4" s="100"/>
      <c r="F4" s="100"/>
      <c r="G4" s="100"/>
      <c r="H4" s="81"/>
      <c r="I4" s="82"/>
      <c r="J4" s="81"/>
      <c r="K4" s="81"/>
      <c r="L4" s="82" t="s">
        <v>3</v>
      </c>
      <c r="M4" s="100"/>
      <c r="N4" s="101"/>
    </row>
    <row r="5" spans="1:31" ht="14.1" customHeight="1" thickTop="1" x14ac:dyDescent="0.25">
      <c r="A5" s="114" t="s">
        <v>28</v>
      </c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116"/>
      <c r="M5" s="116"/>
      <c r="N5" s="117"/>
    </row>
    <row r="6" spans="1:31" ht="9.9499999999999993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P6">
        <v>1</v>
      </c>
      <c r="Q6">
        <v>20</v>
      </c>
      <c r="R6">
        <v>40</v>
      </c>
    </row>
    <row r="7" spans="1:31" ht="15.95" customHeight="1" x14ac:dyDescent="0.35">
      <c r="A7" s="120" t="s">
        <v>54</v>
      </c>
      <c r="B7" s="121"/>
      <c r="C7" s="121"/>
      <c r="D7" s="121"/>
      <c r="E7" s="121"/>
      <c r="F7" s="122" t="str">
        <f>IF(L7&gt;25,"Tributary area may not exceed 25 acres"," ")</f>
        <v xml:space="preserve"> </v>
      </c>
      <c r="G7" s="122"/>
      <c r="H7" s="122"/>
      <c r="I7" s="122"/>
      <c r="J7" s="122"/>
      <c r="K7" s="22" t="s">
        <v>42</v>
      </c>
      <c r="L7" s="84"/>
      <c r="M7" s="26" t="s">
        <v>47</v>
      </c>
      <c r="N7" s="3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2.95" customHeight="1" x14ac:dyDescent="0.25">
      <c r="A8" s="68"/>
      <c r="B8" s="69"/>
      <c r="C8" s="69"/>
      <c r="D8" s="69"/>
      <c r="E8" s="69"/>
      <c r="F8" s="69"/>
      <c r="G8" s="69"/>
      <c r="H8" s="17"/>
      <c r="I8" s="40"/>
      <c r="J8" s="22"/>
      <c r="K8" s="41"/>
      <c r="L8" s="26"/>
      <c r="M8" s="38"/>
      <c r="N8" s="3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7.100000000000001" customHeight="1" x14ac:dyDescent="0.35">
      <c r="A9" s="59" t="s">
        <v>49</v>
      </c>
      <c r="B9" s="60"/>
      <c r="C9" s="60"/>
      <c r="D9" s="60"/>
      <c r="E9" s="60"/>
      <c r="F9" s="60"/>
      <c r="G9" s="60"/>
      <c r="H9" s="69"/>
      <c r="I9" s="42"/>
      <c r="J9" s="43"/>
      <c r="K9" s="70" t="s">
        <v>13</v>
      </c>
      <c r="L9" s="85"/>
      <c r="M9" s="44" t="s">
        <v>43</v>
      </c>
      <c r="N9" s="18"/>
    </row>
    <row r="10" spans="1:31" s="2" customFormat="1" ht="9.9499999999999993" customHeight="1" x14ac:dyDescent="0.25">
      <c r="A10" s="45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6"/>
    </row>
    <row r="11" spans="1:31" s="2" customFormat="1" ht="14.1" customHeight="1" x14ac:dyDescent="0.25">
      <c r="A11" s="124" t="s">
        <v>31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6"/>
      <c r="L11" s="126"/>
      <c r="M11" s="126"/>
      <c r="N11" s="127"/>
    </row>
    <row r="12" spans="1:31" ht="9.9499999999999993" customHeight="1" x14ac:dyDescent="0.25">
      <c r="A12" s="19"/>
      <c r="B12" s="66"/>
      <c r="C12" s="20"/>
      <c r="D12" s="20"/>
      <c r="E12" s="20"/>
      <c r="F12" s="20"/>
      <c r="G12" s="20"/>
      <c r="H12" s="20"/>
      <c r="I12" s="47"/>
      <c r="J12" s="38"/>
      <c r="K12" s="38"/>
      <c r="L12" s="38"/>
      <c r="M12" s="44"/>
      <c r="N12" s="21"/>
      <c r="Q12" t="s">
        <v>7</v>
      </c>
    </row>
    <row r="13" spans="1:31" ht="15.95" customHeight="1" x14ac:dyDescent="0.25">
      <c r="A13" s="118" t="s">
        <v>32</v>
      </c>
      <c r="B13" s="119"/>
      <c r="C13" s="119"/>
      <c r="D13" s="119"/>
      <c r="E13" s="119"/>
      <c r="F13" s="119"/>
      <c r="G13" s="123" t="str">
        <f>IF(AND(L13&lt;4,L13&lt;&gt;""),"Slope no steeper than 4:1"," ")</f>
        <v xml:space="preserve"> </v>
      </c>
      <c r="H13" s="123"/>
      <c r="I13" s="123"/>
      <c r="J13" s="123"/>
      <c r="K13" s="22" t="s">
        <v>16</v>
      </c>
      <c r="L13" s="84"/>
      <c r="M13" s="70" t="s">
        <v>6</v>
      </c>
      <c r="N13" s="91" t="str">
        <f>IF(O13=1,"x","")</f>
        <v/>
      </c>
      <c r="O13" t="str">
        <f>IF(AND(L13&lt;4,L13&lt;&gt;""),1,"")</f>
        <v/>
      </c>
    </row>
    <row r="14" spans="1:31" ht="12.95" customHeight="1" x14ac:dyDescent="0.25">
      <c r="A14" s="65"/>
      <c r="B14" s="62"/>
      <c r="C14" s="24"/>
      <c r="D14" s="24"/>
      <c r="E14" s="24"/>
      <c r="F14" s="24"/>
      <c r="G14" s="24"/>
      <c r="H14" s="24"/>
      <c r="I14" s="23"/>
      <c r="J14" s="70"/>
      <c r="K14" s="70"/>
      <c r="L14" s="70"/>
      <c r="M14" s="70"/>
      <c r="N14" s="48"/>
    </row>
    <row r="15" spans="1:31" ht="15.95" customHeight="1" x14ac:dyDescent="0.35">
      <c r="A15" s="118" t="s">
        <v>33</v>
      </c>
      <c r="B15" s="119"/>
      <c r="C15" s="119"/>
      <c r="D15" s="119"/>
      <c r="E15" s="119"/>
      <c r="F15" s="119"/>
      <c r="G15" s="123" t="str">
        <f>IF(L15&gt;4,"Depth may not exceed 5 feet"," ")</f>
        <v xml:space="preserve"> </v>
      </c>
      <c r="H15" s="123"/>
      <c r="I15" s="123"/>
      <c r="J15" s="123"/>
      <c r="K15" s="23" t="s">
        <v>15</v>
      </c>
      <c r="L15" s="84"/>
      <c r="M15" s="70" t="s">
        <v>5</v>
      </c>
      <c r="N15" s="91" t="str">
        <f>IF(O15=1,"x","")</f>
        <v/>
      </c>
      <c r="O15" t="str">
        <f>IF(L15&gt;4,1,"")</f>
        <v/>
      </c>
      <c r="P15">
        <v>2</v>
      </c>
      <c r="Q15">
        <v>10</v>
      </c>
      <c r="R15">
        <v>20</v>
      </c>
    </row>
    <row r="16" spans="1:31" ht="12.95" customHeight="1" x14ac:dyDescent="0.25">
      <c r="A16" s="61"/>
      <c r="B16" s="62"/>
      <c r="C16" s="62"/>
      <c r="D16" s="62"/>
      <c r="E16" s="62"/>
      <c r="F16" s="62"/>
      <c r="G16" s="35"/>
      <c r="H16" s="35"/>
      <c r="I16" s="35"/>
      <c r="J16" s="35"/>
      <c r="K16" s="23"/>
      <c r="L16" s="36"/>
      <c r="M16" s="70"/>
      <c r="N16" s="48"/>
    </row>
    <row r="17" spans="1:29" ht="15.95" customHeight="1" x14ac:dyDescent="0.35">
      <c r="A17" s="118" t="s">
        <v>48</v>
      </c>
      <c r="B17" s="119"/>
      <c r="C17" s="119"/>
      <c r="D17" s="119"/>
      <c r="E17" s="119"/>
      <c r="F17" s="119"/>
      <c r="G17" s="35"/>
      <c r="H17" s="35"/>
      <c r="I17" s="35"/>
      <c r="J17" s="35"/>
      <c r="K17" s="23" t="s">
        <v>36</v>
      </c>
      <c r="L17" s="84"/>
      <c r="M17" s="70" t="s">
        <v>5</v>
      </c>
      <c r="N17" s="48"/>
    </row>
    <row r="18" spans="1:29" ht="12.95" customHeight="1" x14ac:dyDescent="0.25">
      <c r="A18" s="65"/>
      <c r="B18" s="62"/>
      <c r="C18" s="62"/>
      <c r="D18" s="62"/>
      <c r="E18" s="62"/>
      <c r="F18" s="62"/>
      <c r="G18" s="62"/>
      <c r="H18" s="24"/>
      <c r="I18" s="70"/>
      <c r="J18" s="24"/>
      <c r="K18" s="23"/>
      <c r="L18" s="25"/>
      <c r="M18" s="70"/>
      <c r="N18" s="48"/>
    </row>
    <row r="19" spans="1:29" ht="15.95" customHeight="1" x14ac:dyDescent="0.35">
      <c r="A19" s="118" t="s">
        <v>34</v>
      </c>
      <c r="B19" s="119"/>
      <c r="C19" s="119"/>
      <c r="D19" s="119"/>
      <c r="E19" s="119"/>
      <c r="F19" s="119"/>
      <c r="G19" s="119"/>
      <c r="H19" s="119"/>
      <c r="I19" s="119"/>
      <c r="J19" s="24"/>
      <c r="K19" s="22" t="s">
        <v>19</v>
      </c>
      <c r="L19" s="83" t="str">
        <f>IF(AND(L9&lt;&gt;"",L15&lt;&gt;""),L9/L15,"")</f>
        <v/>
      </c>
      <c r="M19" s="26" t="s">
        <v>27</v>
      </c>
      <c r="N19" s="48"/>
    </row>
    <row r="20" spans="1:29" ht="12.95" customHeight="1" x14ac:dyDescent="0.25">
      <c r="A20" s="65"/>
      <c r="B20" s="62"/>
      <c r="C20" s="62"/>
      <c r="D20" s="62"/>
      <c r="E20" s="62"/>
      <c r="F20" s="62"/>
      <c r="G20" s="62"/>
      <c r="H20" s="62"/>
      <c r="I20" s="62"/>
      <c r="J20" s="24"/>
      <c r="K20" s="22"/>
      <c r="L20" s="25"/>
      <c r="M20" s="26"/>
      <c r="N20" s="48"/>
    </row>
    <row r="21" spans="1:29" ht="15.95" customHeight="1" x14ac:dyDescent="0.35">
      <c r="A21" s="118" t="s">
        <v>51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22" t="s">
        <v>35</v>
      </c>
      <c r="L21" s="83" t="str">
        <f>IF(OR(L15="",L17=""),"",L15+L17+1.5+0.67)</f>
        <v/>
      </c>
      <c r="M21" s="26" t="s">
        <v>5</v>
      </c>
      <c r="N21" s="48"/>
    </row>
    <row r="22" spans="1:29" ht="12.95" customHeight="1" x14ac:dyDescent="0.25">
      <c r="A22" s="157"/>
      <c r="B22" s="158"/>
      <c r="C22" s="158"/>
      <c r="D22" s="74"/>
      <c r="E22" s="74"/>
      <c r="F22" s="74"/>
      <c r="G22" s="74"/>
      <c r="H22" s="74"/>
      <c r="I22" s="38"/>
      <c r="J22" s="74"/>
      <c r="K22" s="74"/>
      <c r="L22" s="25"/>
      <c r="M22" s="74"/>
      <c r="N22" s="49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95" customHeight="1" x14ac:dyDescent="0.25">
      <c r="A23" s="132" t="s">
        <v>52</v>
      </c>
      <c r="B23" s="133"/>
      <c r="C23" s="133"/>
      <c r="D23" s="133"/>
      <c r="E23" s="133"/>
      <c r="F23" s="133"/>
      <c r="G23" s="133"/>
      <c r="H23" s="133"/>
      <c r="I23" s="133"/>
      <c r="J23" s="133"/>
      <c r="K23" s="74"/>
      <c r="L23" s="75"/>
      <c r="M23" s="76" t="s">
        <v>53</v>
      </c>
      <c r="N23" s="49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95" customHeight="1" x14ac:dyDescent="0.25">
      <c r="A24" s="134" t="str">
        <f>IF(L19&gt;L23, "ERROR, proposed area must be equal to or larger than Minimum Area", "")</f>
        <v/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6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4.1" customHeight="1" x14ac:dyDescent="0.25">
      <c r="A25" s="108" t="s">
        <v>21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0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9.9499999999999993" customHeight="1" x14ac:dyDescent="0.2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25"/>
      <c r="M26" s="74"/>
      <c r="N26" s="49"/>
      <c r="S26" s="10"/>
      <c r="T26" s="10"/>
      <c r="U26" s="7"/>
      <c r="V26" s="7"/>
      <c r="W26" s="5"/>
      <c r="X26" s="5"/>
      <c r="Y26" s="5"/>
      <c r="Z26" s="5"/>
      <c r="AA26" s="5"/>
      <c r="AB26" s="11"/>
      <c r="AC26" s="11"/>
    </row>
    <row r="27" spans="1:29" ht="15.95" customHeight="1" x14ac:dyDescent="0.35">
      <c r="A27" s="129" t="s">
        <v>44</v>
      </c>
      <c r="B27" s="130"/>
      <c r="C27" s="130"/>
      <c r="D27" s="130"/>
      <c r="E27" s="130"/>
      <c r="F27" s="130"/>
      <c r="G27" s="64"/>
      <c r="H27" s="64"/>
      <c r="I27" s="74"/>
      <c r="J27" s="74"/>
      <c r="K27" s="67" t="s">
        <v>22</v>
      </c>
      <c r="L27" s="86" t="str">
        <f>IF(L9="","",0.005*L9)</f>
        <v/>
      </c>
      <c r="M27" s="50" t="s">
        <v>23</v>
      </c>
      <c r="N27" s="49"/>
      <c r="S27" s="10"/>
      <c r="T27" s="10"/>
      <c r="U27" s="10"/>
      <c r="V27" s="13"/>
      <c r="W27" s="13"/>
      <c r="X27" s="13"/>
      <c r="Y27" s="13"/>
      <c r="Z27" s="13"/>
      <c r="AA27" s="12"/>
      <c r="AB27" s="6"/>
      <c r="AC27" s="11"/>
    </row>
    <row r="28" spans="1:29" ht="12.95" customHeight="1" x14ac:dyDescent="0.25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25"/>
      <c r="M28" s="74"/>
      <c r="N28" s="49"/>
      <c r="S28" s="10"/>
      <c r="T28" s="10"/>
      <c r="U28" s="10"/>
      <c r="V28" s="10"/>
      <c r="W28" s="10"/>
      <c r="X28" s="5"/>
      <c r="Y28" s="5"/>
      <c r="Z28" s="12"/>
      <c r="AA28" s="12"/>
      <c r="AB28" s="6"/>
      <c r="AC28" s="11"/>
    </row>
    <row r="29" spans="1:29" ht="15.95" customHeight="1" x14ac:dyDescent="0.25">
      <c r="A29" s="129" t="s">
        <v>37</v>
      </c>
      <c r="B29" s="130"/>
      <c r="C29" s="130"/>
      <c r="D29" s="130"/>
      <c r="E29" s="130"/>
      <c r="F29" s="130"/>
      <c r="G29" s="130"/>
      <c r="H29" s="128" t="str">
        <f>IF(AND(L29&lt;1,L29&lt;&gt;""),"1 foot min. depth", "")</f>
        <v/>
      </c>
      <c r="I29" s="128"/>
      <c r="J29" s="128"/>
      <c r="K29" s="67" t="s">
        <v>24</v>
      </c>
      <c r="L29" s="84"/>
      <c r="M29" s="34" t="s">
        <v>5</v>
      </c>
      <c r="N29" s="91" t="str">
        <f>IF(O29=1,"x","")</f>
        <v/>
      </c>
      <c r="O29" t="str">
        <f>IF(AND(L29&lt;1,L29&lt;&gt;""),1,"")</f>
        <v/>
      </c>
      <c r="S29" s="10"/>
      <c r="T29" s="10"/>
      <c r="U29" s="4"/>
      <c r="V29" s="13"/>
      <c r="W29" s="13"/>
      <c r="X29" s="13"/>
      <c r="Y29" s="13"/>
      <c r="Z29" s="13"/>
      <c r="AA29" s="12"/>
      <c r="AB29" s="6"/>
      <c r="AC29" s="11"/>
    </row>
    <row r="30" spans="1:29" ht="12.95" customHeight="1" x14ac:dyDescent="0.25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25"/>
      <c r="M30" s="74"/>
      <c r="N30" s="49"/>
      <c r="S30" s="3"/>
      <c r="T30" s="3"/>
      <c r="U30" s="6"/>
      <c r="V30" s="6"/>
      <c r="W30" s="5"/>
      <c r="X30" s="5"/>
      <c r="Y30" s="5"/>
      <c r="Z30" s="5"/>
      <c r="AA30" s="5"/>
      <c r="AB30" s="14"/>
      <c r="AC30" s="11"/>
    </row>
    <row r="31" spans="1:29" ht="15.95" customHeight="1" x14ac:dyDescent="0.25">
      <c r="A31" s="129" t="s">
        <v>38</v>
      </c>
      <c r="B31" s="130"/>
      <c r="C31" s="130"/>
      <c r="D31" s="130"/>
      <c r="E31" s="130"/>
      <c r="F31" s="130"/>
      <c r="G31" s="74"/>
      <c r="H31" s="74"/>
      <c r="I31" s="74"/>
      <c r="J31" s="74"/>
      <c r="K31" s="67" t="s">
        <v>26</v>
      </c>
      <c r="L31" s="87" t="str">
        <f>IF(OR(L27="",L29=""),"",L27/L29)</f>
        <v/>
      </c>
      <c r="M31" s="34" t="s">
        <v>27</v>
      </c>
      <c r="N31" s="39"/>
      <c r="S31" s="10"/>
      <c r="T31" s="10"/>
      <c r="U31" s="10"/>
      <c r="V31" s="10"/>
      <c r="W31" s="10"/>
      <c r="X31" s="5"/>
      <c r="Y31" s="5"/>
      <c r="Z31" s="15"/>
      <c r="AA31" s="15"/>
      <c r="AB31" s="7"/>
      <c r="AC31" s="11"/>
    </row>
    <row r="32" spans="1:29" ht="12.95" customHeight="1" x14ac:dyDescent="0.25">
      <c r="A32" s="63"/>
      <c r="B32" s="64"/>
      <c r="C32" s="64"/>
      <c r="D32" s="64"/>
      <c r="E32" s="64"/>
      <c r="F32" s="64"/>
      <c r="G32" s="74"/>
      <c r="H32" s="74"/>
      <c r="I32" s="74"/>
      <c r="J32" s="74"/>
      <c r="K32" s="74"/>
      <c r="L32" s="25"/>
      <c r="M32" s="74"/>
      <c r="N32" s="49"/>
      <c r="S32" s="10"/>
      <c r="T32" s="10"/>
      <c r="U32" s="10"/>
      <c r="V32" s="10"/>
      <c r="W32" s="10"/>
      <c r="X32" s="5"/>
      <c r="Y32" s="5"/>
      <c r="Z32" s="15"/>
      <c r="AA32" s="15"/>
      <c r="AB32" s="8"/>
      <c r="AC32" s="11"/>
    </row>
    <row r="33" spans="1:29" ht="15.95" customHeight="1" x14ac:dyDescent="0.25">
      <c r="A33" s="129" t="s">
        <v>39</v>
      </c>
      <c r="B33" s="130"/>
      <c r="C33" s="130"/>
      <c r="D33" s="130"/>
      <c r="E33" s="128" t="str">
        <f>IF(AND(L33&lt;1.5,L33&lt;&gt;""),"Width may not be less than 1.5 inches","")</f>
        <v/>
      </c>
      <c r="F33" s="128"/>
      <c r="G33" s="128"/>
      <c r="H33" s="128"/>
      <c r="I33" s="128"/>
      <c r="J33" s="131" t="s">
        <v>30</v>
      </c>
      <c r="K33" s="131"/>
      <c r="L33" s="88"/>
      <c r="M33" s="34" t="s">
        <v>25</v>
      </c>
      <c r="N33" s="49"/>
      <c r="S33" s="10"/>
      <c r="T33" s="10"/>
      <c r="U33" s="10"/>
      <c r="V33" s="10"/>
      <c r="W33" s="10"/>
      <c r="X33" s="5"/>
      <c r="Y33" s="5"/>
      <c r="Z33" s="15"/>
      <c r="AA33" s="15"/>
      <c r="AB33" s="8"/>
      <c r="AC33" s="11"/>
    </row>
    <row r="34" spans="1:29" ht="9.9499999999999993" customHeight="1" x14ac:dyDescent="0.25">
      <c r="A34" s="51"/>
      <c r="B34" s="52"/>
      <c r="C34" s="52"/>
      <c r="D34" s="52"/>
      <c r="E34" s="52"/>
      <c r="F34" s="52"/>
      <c r="G34" s="53"/>
      <c r="H34" s="53"/>
      <c r="I34" s="53"/>
      <c r="J34" s="74"/>
      <c r="K34" s="74"/>
      <c r="L34" s="25"/>
      <c r="M34" s="74"/>
      <c r="N34" s="49"/>
      <c r="S34" s="10"/>
      <c r="T34" s="10"/>
      <c r="U34" s="10"/>
      <c r="V34" s="10"/>
      <c r="W34" s="10"/>
      <c r="X34" s="5"/>
      <c r="Y34" s="5"/>
      <c r="Z34" s="15"/>
      <c r="AA34" s="15"/>
      <c r="AB34" s="8"/>
      <c r="AC34" s="11"/>
    </row>
    <row r="35" spans="1:29" ht="14.1" customHeight="1" x14ac:dyDescent="0.25">
      <c r="A35" s="108" t="s">
        <v>17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10"/>
      <c r="S35" s="10"/>
      <c r="T35" s="10"/>
      <c r="U35" s="10"/>
      <c r="V35" s="10"/>
      <c r="W35" s="10"/>
      <c r="X35" s="5"/>
      <c r="Y35" s="5"/>
      <c r="Z35" s="15"/>
      <c r="AA35" s="15"/>
      <c r="AB35" s="8"/>
      <c r="AC35" s="11"/>
    </row>
    <row r="36" spans="1:29" s="2" customFormat="1" ht="9.9499999999999993" customHeigh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  <c r="S36" s="10"/>
      <c r="T36" s="10"/>
      <c r="U36" s="10"/>
      <c r="V36" s="10"/>
      <c r="W36" s="10"/>
      <c r="X36" s="5"/>
      <c r="Y36" s="5"/>
      <c r="Z36" s="15"/>
      <c r="AA36" s="15"/>
      <c r="AB36" s="8"/>
      <c r="AC36" s="11"/>
    </row>
    <row r="37" spans="1:29" s="2" customFormat="1" ht="15" customHeight="1" x14ac:dyDescent="0.25">
      <c r="A37" s="113" t="s">
        <v>40</v>
      </c>
      <c r="B37" s="111"/>
      <c r="C37" s="111"/>
      <c r="D37" s="111"/>
      <c r="E37" s="111"/>
      <c r="F37" s="111"/>
      <c r="G37" s="111"/>
      <c r="H37" s="28"/>
      <c r="I37" s="28"/>
      <c r="J37" s="28"/>
      <c r="K37" s="28"/>
      <c r="L37" s="28"/>
      <c r="M37" s="28"/>
      <c r="N37" s="29"/>
      <c r="S37" s="10"/>
      <c r="T37" s="10"/>
      <c r="U37" s="10"/>
      <c r="V37" s="10"/>
      <c r="W37" s="10"/>
      <c r="X37" s="5"/>
      <c r="Y37" s="5"/>
      <c r="Z37" s="15"/>
      <c r="AA37" s="15"/>
      <c r="AB37" s="8"/>
      <c r="AC37" s="11"/>
    </row>
    <row r="38" spans="1:29" s="2" customFormat="1" ht="12.95" customHeigh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/>
      <c r="S38" s="10"/>
      <c r="T38" s="10"/>
      <c r="U38" s="10"/>
      <c r="V38" s="10"/>
      <c r="W38" s="10"/>
      <c r="X38" s="10"/>
      <c r="Y38" s="10"/>
      <c r="Z38" s="10"/>
      <c r="AA38" s="15"/>
      <c r="AB38" s="9"/>
      <c r="AC38" s="11"/>
    </row>
    <row r="39" spans="1:29" s="2" customFormat="1" ht="15" customHeight="1" x14ac:dyDescent="0.25">
      <c r="A39" s="27"/>
      <c r="B39" s="84"/>
      <c r="C39" s="111" t="s">
        <v>18</v>
      </c>
      <c r="D39" s="111"/>
      <c r="E39" s="111"/>
      <c r="F39" s="111"/>
      <c r="G39" s="111"/>
      <c r="H39" s="28"/>
      <c r="I39" s="43"/>
      <c r="J39" s="43"/>
      <c r="K39" s="43"/>
      <c r="L39" s="43"/>
      <c r="M39" s="28"/>
      <c r="N39" s="29"/>
      <c r="S39" s="10"/>
      <c r="T39" s="10"/>
      <c r="U39" s="10"/>
      <c r="V39" s="10"/>
      <c r="W39" s="10"/>
      <c r="X39" s="10"/>
      <c r="Y39" s="10"/>
      <c r="Z39" s="10"/>
      <c r="AA39" s="15"/>
      <c r="AB39" s="9"/>
      <c r="AC39" s="11"/>
    </row>
    <row r="40" spans="1:29" s="2" customFormat="1" ht="12.95" customHeight="1" x14ac:dyDescent="0.25">
      <c r="A40" s="27"/>
      <c r="B40" s="74"/>
      <c r="C40" s="71"/>
      <c r="D40" s="71"/>
      <c r="E40" s="71"/>
      <c r="F40" s="71"/>
      <c r="G40" s="71"/>
      <c r="H40" s="28"/>
      <c r="I40" s="43"/>
      <c r="J40" s="43"/>
      <c r="K40" s="43"/>
      <c r="L40" s="43"/>
      <c r="M40" s="28"/>
      <c r="N40" s="29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s="2" customFormat="1" ht="15" customHeight="1" x14ac:dyDescent="0.25">
      <c r="A41" s="27"/>
      <c r="B41" s="84"/>
      <c r="C41" s="71" t="s">
        <v>20</v>
      </c>
      <c r="D41" s="71"/>
      <c r="E41" s="28"/>
      <c r="F41" s="28"/>
      <c r="G41" s="28"/>
      <c r="H41" s="28"/>
      <c r="I41" s="71"/>
      <c r="J41" s="28"/>
      <c r="K41" s="28"/>
      <c r="L41" s="28"/>
      <c r="M41" s="28"/>
      <c r="N41" s="29"/>
    </row>
    <row r="42" spans="1:29" s="2" customFormat="1" ht="12.95" customHeight="1" x14ac:dyDescent="0.25">
      <c r="A42" s="27"/>
      <c r="B42" s="74"/>
      <c r="C42" s="71"/>
      <c r="D42" s="71"/>
      <c r="E42" s="28"/>
      <c r="F42" s="28"/>
      <c r="G42" s="28"/>
      <c r="H42" s="28"/>
      <c r="I42" s="71"/>
      <c r="J42" s="28"/>
      <c r="K42" s="28"/>
      <c r="L42" s="28"/>
      <c r="M42" s="28"/>
      <c r="N42" s="29"/>
    </row>
    <row r="43" spans="1:29" s="2" customFormat="1" ht="15" customHeight="1" x14ac:dyDescent="0.25">
      <c r="A43" s="159" t="s">
        <v>41</v>
      </c>
      <c r="B43" s="160"/>
      <c r="C43" s="30" t="s">
        <v>29</v>
      </c>
      <c r="D43" s="154"/>
      <c r="E43" s="154"/>
      <c r="F43" s="71" t="s">
        <v>8</v>
      </c>
      <c r="G43" s="28"/>
      <c r="H43" s="28"/>
      <c r="I43" s="71"/>
      <c r="J43" s="28"/>
      <c r="K43" s="28"/>
      <c r="L43" s="28"/>
      <c r="M43" s="28"/>
      <c r="N43" s="29"/>
    </row>
    <row r="44" spans="1:29" s="2" customFormat="1" ht="12.95" customHeight="1" x14ac:dyDescent="0.25">
      <c r="A44" s="27"/>
      <c r="B44" s="112" t="str">
        <f>IF(AND(D43&lt;18,D43&lt;&gt;""),"Media depth must be at least 18 inches","")</f>
        <v/>
      </c>
      <c r="C44" s="112"/>
      <c r="D44" s="112"/>
      <c r="E44" s="112"/>
      <c r="F44" s="112"/>
      <c r="G44" s="28"/>
      <c r="H44" s="28"/>
      <c r="I44" s="71"/>
      <c r="J44" s="28"/>
      <c r="K44" s="28"/>
      <c r="L44" s="28"/>
      <c r="M44" s="28"/>
      <c r="N44" s="29"/>
    </row>
    <row r="45" spans="1:29" s="2" customFormat="1" ht="9.9499999999999993" customHeight="1" x14ac:dyDescent="0.25">
      <c r="A45" s="27"/>
      <c r="B45" s="72"/>
      <c r="C45" s="72"/>
      <c r="D45" s="72"/>
      <c r="E45" s="72"/>
      <c r="F45" s="72"/>
      <c r="G45" s="28"/>
      <c r="H45" s="28"/>
      <c r="I45" s="71"/>
      <c r="J45" s="28"/>
      <c r="K45" s="28"/>
      <c r="L45" s="28"/>
      <c r="M45" s="28"/>
      <c r="N45" s="29"/>
    </row>
    <row r="46" spans="1:29" s="2" customFormat="1" ht="14.1" customHeight="1" x14ac:dyDescent="0.25">
      <c r="A46" s="108" t="s">
        <v>50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</row>
    <row r="47" spans="1:29" s="2" customFormat="1" ht="9.9499999999999993" customHeight="1" x14ac:dyDescent="0.25">
      <c r="A47" s="27"/>
      <c r="B47" s="71"/>
      <c r="C47" s="71"/>
      <c r="D47" s="71"/>
      <c r="E47" s="71"/>
      <c r="F47" s="71"/>
      <c r="G47" s="71"/>
      <c r="H47" s="28"/>
      <c r="I47" s="28"/>
      <c r="J47" s="28"/>
      <c r="K47" s="31"/>
      <c r="L47" s="31"/>
      <c r="M47" s="31"/>
      <c r="N47" s="29"/>
    </row>
    <row r="48" spans="1:29" ht="15" customHeight="1" x14ac:dyDescent="0.25">
      <c r="A48" s="155" t="s">
        <v>45</v>
      </c>
      <c r="B48" s="156"/>
      <c r="C48" s="156"/>
      <c r="D48" s="156"/>
      <c r="E48" s="156"/>
      <c r="F48" s="156"/>
      <c r="G48" s="66"/>
      <c r="H48" s="90"/>
      <c r="I48" s="107" t="str">
        <f>IF(AND(L48&lt;4,L48&lt;&gt;""),"6 inch min. dia.", "")</f>
        <v/>
      </c>
      <c r="J48" s="107"/>
      <c r="K48" s="90"/>
      <c r="L48" s="89"/>
      <c r="M48" s="66" t="s">
        <v>25</v>
      </c>
      <c r="N48" s="29"/>
      <c r="Z48" t="s">
        <v>12</v>
      </c>
    </row>
    <row r="49" spans="1:14" ht="12.95" customHeight="1" x14ac:dyDescent="0.25">
      <c r="A49" s="65"/>
      <c r="B49" s="66"/>
      <c r="C49" s="66"/>
      <c r="D49" s="66"/>
      <c r="E49" s="66"/>
      <c r="F49" s="66"/>
      <c r="G49" s="66"/>
      <c r="H49" s="66"/>
      <c r="I49" s="16"/>
      <c r="J49" s="28"/>
      <c r="K49" s="66"/>
      <c r="L49" s="38"/>
      <c r="M49" s="54"/>
      <c r="N49" s="55"/>
    </row>
    <row r="50" spans="1:14" ht="15" customHeight="1" x14ac:dyDescent="0.25">
      <c r="A50" s="105" t="s">
        <v>46</v>
      </c>
      <c r="B50" s="106"/>
      <c r="C50" s="106"/>
      <c r="D50" s="106"/>
      <c r="E50" s="106"/>
      <c r="F50" s="106"/>
      <c r="G50" s="106"/>
      <c r="H50" s="142" t="str">
        <f>IF(AND(L50&gt;20,L50&lt;&gt;""),"Spacing shall not exceed 20 feet o.c.","OK")</f>
        <v>OK</v>
      </c>
      <c r="I50" s="142"/>
      <c r="J50" s="142"/>
      <c r="K50" s="142"/>
      <c r="L50" s="84"/>
      <c r="M50" s="70" t="s">
        <v>5</v>
      </c>
      <c r="N50" s="55"/>
    </row>
    <row r="51" spans="1:14" ht="12.95" customHeight="1" thickBot="1" x14ac:dyDescent="0.3">
      <c r="A51" s="32"/>
      <c r="B51" s="56"/>
      <c r="C51" s="56"/>
      <c r="D51" s="56"/>
      <c r="E51" s="56"/>
      <c r="F51" s="56"/>
      <c r="G51" s="56"/>
      <c r="H51" s="143"/>
      <c r="I51" s="143"/>
      <c r="J51" s="143"/>
      <c r="K51" s="143"/>
      <c r="L51" s="57"/>
      <c r="M51" s="57"/>
      <c r="N51" s="58"/>
    </row>
    <row r="52" spans="1:14" ht="14.1" customHeight="1" x14ac:dyDescent="0.25">
      <c r="A52" s="33" t="s">
        <v>4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8"/>
    </row>
    <row r="53" spans="1:14" ht="14.1" customHeight="1" thickBot="1" x14ac:dyDescent="0.3">
      <c r="A53" s="139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1"/>
    </row>
    <row r="54" spans="1:14" ht="15" hidden="1" customHeight="1" x14ac:dyDescent="0.25"/>
    <row r="55" spans="1:14" ht="15" hidden="1" customHeight="1" x14ac:dyDescent="0.25"/>
  </sheetData>
  <sheetProtection password="9F7A" sheet="1" objects="1" scenarios="1" selectLockedCells="1"/>
  <mergeCells count="45">
    <mergeCell ref="B52:N52"/>
    <mergeCell ref="A53:N53"/>
    <mergeCell ref="H50:K51"/>
    <mergeCell ref="A1:F2"/>
    <mergeCell ref="G1:I1"/>
    <mergeCell ref="G2:I2"/>
    <mergeCell ref="D43:E43"/>
    <mergeCell ref="A17:F17"/>
    <mergeCell ref="A33:D33"/>
    <mergeCell ref="H29:J29"/>
    <mergeCell ref="A48:F48"/>
    <mergeCell ref="A27:F27"/>
    <mergeCell ref="A22:C22"/>
    <mergeCell ref="A46:N46"/>
    <mergeCell ref="A19:I19"/>
    <mergeCell ref="A43:B43"/>
    <mergeCell ref="A25:N25"/>
    <mergeCell ref="A31:F31"/>
    <mergeCell ref="J33:K33"/>
    <mergeCell ref="A29:G29"/>
    <mergeCell ref="A21:J21"/>
    <mergeCell ref="A23:J23"/>
    <mergeCell ref="A24:N24"/>
    <mergeCell ref="A50:G50"/>
    <mergeCell ref="I48:J48"/>
    <mergeCell ref="C4:G4"/>
    <mergeCell ref="A35:N35"/>
    <mergeCell ref="C39:G39"/>
    <mergeCell ref="B44:F44"/>
    <mergeCell ref="A37:G37"/>
    <mergeCell ref="A5:N5"/>
    <mergeCell ref="A13:F13"/>
    <mergeCell ref="A7:E7"/>
    <mergeCell ref="F7:J7"/>
    <mergeCell ref="G13:J13"/>
    <mergeCell ref="G15:J15"/>
    <mergeCell ref="A11:N11"/>
    <mergeCell ref="A15:F15"/>
    <mergeCell ref="E33:I33"/>
    <mergeCell ref="J1:K2"/>
    <mergeCell ref="L1:N1"/>
    <mergeCell ref="L2:N2"/>
    <mergeCell ref="M4:N4"/>
    <mergeCell ref="C3:G3"/>
    <mergeCell ref="M3:N3"/>
  </mergeCells>
  <conditionalFormatting sqref="G12">
    <cfRule type="cellIs" dxfId="13" priority="36" stopIfTrue="1" operator="notBetween">
      <formula>0</formula>
      <formula>100</formula>
    </cfRule>
  </conditionalFormatting>
  <conditionalFormatting sqref="F7:J7">
    <cfRule type="expression" dxfId="12" priority="27" stopIfTrue="1">
      <formula>$L$7&gt;25</formula>
    </cfRule>
  </conditionalFormatting>
  <conditionalFormatting sqref="G13:J13">
    <cfRule type="expression" dxfId="11" priority="26" stopIfTrue="1">
      <formula>AND(L13&lt;4,L13&lt;&gt;"")</formula>
    </cfRule>
  </conditionalFormatting>
  <conditionalFormatting sqref="E33:I33">
    <cfRule type="expression" dxfId="10" priority="19" stopIfTrue="1">
      <formula>AND(L33&lt;1.5,L33&lt;&gt;"")</formula>
    </cfRule>
  </conditionalFormatting>
  <conditionalFormatting sqref="B44:F44">
    <cfRule type="expression" dxfId="9" priority="62" stopIfTrue="1">
      <formula>AND(D43&lt;18,D43&lt;&gt;"")</formula>
    </cfRule>
  </conditionalFormatting>
  <conditionalFormatting sqref="G15:J15">
    <cfRule type="expression" dxfId="8" priority="18" stopIfTrue="1">
      <formula>$L$15&gt;5</formula>
    </cfRule>
  </conditionalFormatting>
  <conditionalFormatting sqref="H29:J29">
    <cfRule type="expression" dxfId="7" priority="17" stopIfTrue="1">
      <formula>AND(L29&lt;1,L29&lt;&gt;"")</formula>
    </cfRule>
  </conditionalFormatting>
  <conditionalFormatting sqref="I48">
    <cfRule type="expression" dxfId="6" priority="75" stopIfTrue="1">
      <formula>AND(L48&lt;4,L48&lt;&gt;"")</formula>
    </cfRule>
  </conditionalFormatting>
  <conditionalFormatting sqref="A24">
    <cfRule type="expression" dxfId="5" priority="14" stopIfTrue="1">
      <formula>$L$19&gt;$L$23</formula>
    </cfRule>
  </conditionalFormatting>
  <conditionalFormatting sqref="H50">
    <cfRule type="expression" dxfId="4" priority="77" stopIfTrue="1">
      <formula>AND(L50&gt;20,L50&lt;&gt;"")</formula>
    </cfRule>
  </conditionalFormatting>
  <conditionalFormatting sqref="N14 N16:N23">
    <cfRule type="expression" dxfId="3" priority="9">
      <formula>$N14="X"</formula>
    </cfRule>
  </conditionalFormatting>
  <conditionalFormatting sqref="N15">
    <cfRule type="expression" dxfId="2" priority="3">
      <formula>$N15="X"</formula>
    </cfRule>
  </conditionalFormatting>
  <conditionalFormatting sqref="N13">
    <cfRule type="expression" dxfId="1" priority="2">
      <formula>$N13="X"</formula>
    </cfRule>
  </conditionalFormatting>
  <conditionalFormatting sqref="N13:N23 N29">
    <cfRule type="expression" dxfId="0" priority="1">
      <formula>$N13="X"</formula>
    </cfRule>
  </conditionalFormatting>
  <pageMargins left="0.25" right="0.25" top="0.5" bottom="0.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P13"/>
  <sheetViews>
    <sheetView workbookViewId="0">
      <selection activeCell="I13" sqref="I13"/>
    </sheetView>
  </sheetViews>
  <sheetFormatPr defaultRowHeight="15" x14ac:dyDescent="0.25"/>
  <cols>
    <col min="1" max="1" width="15.7109375" customWidth="1"/>
    <col min="5" max="5" width="9.140625" style="1"/>
    <col min="8" max="8" width="9.140625" style="1"/>
    <col min="10" max="11" width="9.140625" style="1"/>
    <col min="13" max="14" width="9.140625" style="1"/>
    <col min="16" max="16" width="12.7109375" style="1" customWidth="1"/>
  </cols>
  <sheetData>
    <row r="1" spans="5:16" x14ac:dyDescent="0.25">
      <c r="E1"/>
      <c r="H1"/>
      <c r="J1"/>
      <c r="K1"/>
      <c r="M1"/>
      <c r="N1"/>
      <c r="P1"/>
    </row>
    <row r="2" spans="5:16" x14ac:dyDescent="0.25">
      <c r="E2"/>
      <c r="H2"/>
      <c r="J2"/>
      <c r="K2"/>
      <c r="M2"/>
      <c r="N2"/>
      <c r="P2"/>
    </row>
    <row r="3" spans="5:16" x14ac:dyDescent="0.25">
      <c r="E3"/>
      <c r="H3"/>
      <c r="J3"/>
      <c r="K3"/>
      <c r="M3"/>
      <c r="N3"/>
      <c r="P3"/>
    </row>
    <row r="4" spans="5:16" x14ac:dyDescent="0.25">
      <c r="E4"/>
      <c r="H4"/>
      <c r="J4"/>
      <c r="K4"/>
      <c r="M4"/>
      <c r="N4"/>
      <c r="P4"/>
    </row>
    <row r="5" spans="5:16" x14ac:dyDescent="0.25">
      <c r="E5"/>
      <c r="H5"/>
      <c r="J5"/>
      <c r="K5"/>
      <c r="M5"/>
      <c r="N5"/>
      <c r="P5"/>
    </row>
    <row r="6" spans="5:16" x14ac:dyDescent="0.25">
      <c r="E6"/>
      <c r="H6"/>
      <c r="J6"/>
      <c r="K6"/>
      <c r="M6"/>
      <c r="N6"/>
      <c r="P6"/>
    </row>
    <row r="7" spans="5:16" x14ac:dyDescent="0.25">
      <c r="E7"/>
      <c r="H7"/>
      <c r="J7"/>
      <c r="K7"/>
      <c r="M7"/>
      <c r="N7"/>
      <c r="P7"/>
    </row>
    <row r="8" spans="5:16" x14ac:dyDescent="0.25">
      <c r="E8"/>
      <c r="H8"/>
      <c r="J8"/>
      <c r="K8"/>
      <c r="M8"/>
      <c r="N8"/>
      <c r="P8"/>
    </row>
    <row r="9" spans="5:16" x14ac:dyDescent="0.25">
      <c r="E9"/>
      <c r="H9"/>
      <c r="J9"/>
      <c r="K9"/>
      <c r="M9"/>
      <c r="N9"/>
      <c r="P9"/>
    </row>
    <row r="10" spans="5:16" x14ac:dyDescent="0.25">
      <c r="E10"/>
      <c r="H10"/>
      <c r="J10"/>
      <c r="K10"/>
      <c r="M10"/>
      <c r="N10"/>
      <c r="P10"/>
    </row>
    <row r="11" spans="5:16" x14ac:dyDescent="0.25">
      <c r="E11"/>
      <c r="H11"/>
      <c r="J11"/>
      <c r="K11"/>
      <c r="M11"/>
      <c r="N11"/>
      <c r="P11"/>
    </row>
    <row r="12" spans="5:16" x14ac:dyDescent="0.25">
      <c r="E12"/>
      <c r="H12"/>
      <c r="J12"/>
      <c r="K12"/>
      <c r="M12"/>
      <c r="N12"/>
      <c r="P12"/>
    </row>
    <row r="13" spans="5:16" x14ac:dyDescent="0.25">
      <c r="E13"/>
      <c r="H13"/>
      <c r="J13"/>
      <c r="K13"/>
      <c r="M13"/>
      <c r="N13"/>
      <c r="P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Standard Design</vt:lpstr>
      <vt:lpstr>Sheet1</vt:lpstr>
      <vt:lpstr>'Standard Design'!Print_Area</vt:lpstr>
    </vt:vector>
  </TitlesOfParts>
  <Company>Riverside County Flood Control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csweiss</dc:creator>
  <cp:lastModifiedBy>Padres, Claudio</cp:lastModifiedBy>
  <cp:lastPrinted>2011-09-28T18:14:17Z</cp:lastPrinted>
  <dcterms:created xsi:type="dcterms:W3CDTF">2009-01-28T16:11:25Z</dcterms:created>
  <dcterms:modified xsi:type="dcterms:W3CDTF">2011-09-28T18:14:19Z</dcterms:modified>
</cp:coreProperties>
</file>