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5" windowWidth="18855" windowHeight="12405"/>
  </bookViews>
  <sheets>
    <sheet name="Infiltration Basin" sheetId="5" r:id="rId1"/>
    <sheet name="Sheet1" sheetId="7" r:id="rId2"/>
  </sheets>
  <definedNames>
    <definedName name="depthOfBasinGroundwaterCosntraint">'Infiltration Basin'!$L$22-(10+'Infiltration Basin'!$L$20)</definedName>
    <definedName name="depthOfBasinImpermeableConstraint">'Infiltration Basin'!$L$24-(5+'Infiltration Basin'!$L$20)</definedName>
    <definedName name="minDepth" localSheetId="0">MIN(depthOfBasinGroundwaterCosntraint,depthOfBasinImpermeableConstraint)</definedName>
    <definedName name="_xlnm.Print_Area" localSheetId="0">'Infiltration Basin'!$B:$N</definedName>
  </definedNames>
  <calcPr calcId="145621"/>
</workbook>
</file>

<file path=xl/calcChain.xml><?xml version="1.0" encoding="utf-8"?>
<calcChain xmlns="http://schemas.openxmlformats.org/spreadsheetml/2006/main">
  <c r="L45" i="5" l="1"/>
  <c r="L49" i="5" s="1"/>
  <c r="L18" i="5"/>
  <c r="B25" i="5" l="1"/>
  <c r="G20" i="5" l="1"/>
  <c r="L28" i="5" s="1"/>
  <c r="F51" i="5" l="1"/>
  <c r="I47" i="5"/>
  <c r="G35" i="5"/>
  <c r="L39" i="5"/>
  <c r="G41" i="5" s="1"/>
  <c r="L31" i="5"/>
  <c r="G37" i="5" l="1"/>
</calcChain>
</file>

<file path=xl/sharedStrings.xml><?xml version="1.0" encoding="utf-8"?>
<sst xmlns="http://schemas.openxmlformats.org/spreadsheetml/2006/main" count="72" uniqueCount="63">
  <si>
    <t>Company Name:</t>
  </si>
  <si>
    <t>Date:</t>
  </si>
  <si>
    <t>Designed by:</t>
  </si>
  <si>
    <t>County/City Case No.:</t>
  </si>
  <si>
    <t xml:space="preserve">Notes: </t>
  </si>
  <si>
    <t>ft</t>
  </si>
  <si>
    <t>:1</t>
  </si>
  <si>
    <t>Turf</t>
  </si>
  <si>
    <t>Legend:</t>
  </si>
  <si>
    <t>Required Entries</t>
  </si>
  <si>
    <t>Calculated Cells</t>
  </si>
  <si>
    <r>
      <t>V</t>
    </r>
    <r>
      <rPr>
        <vertAlign val="subscript"/>
        <sz val="12"/>
        <color theme="1"/>
        <rFont val="Times New Roman"/>
        <family val="1"/>
      </rPr>
      <t>BMP</t>
    </r>
    <r>
      <rPr>
        <sz val="12"/>
        <color theme="1"/>
        <rFont val="Times New Roman"/>
        <family val="1"/>
      </rPr>
      <t>=</t>
    </r>
  </si>
  <si>
    <r>
      <t>d</t>
    </r>
    <r>
      <rPr>
        <vertAlign val="sub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 = </t>
    </r>
  </si>
  <si>
    <r>
      <t>ft</t>
    </r>
    <r>
      <rPr>
        <vertAlign val="superscript"/>
        <sz val="12"/>
        <color theme="1"/>
        <rFont val="Times New Roman"/>
        <family val="1"/>
      </rPr>
      <t>2</t>
    </r>
  </si>
  <si>
    <t>Volume =</t>
  </si>
  <si>
    <r>
      <t>ft</t>
    </r>
    <r>
      <rPr>
        <vertAlign val="superscript"/>
        <sz val="12"/>
        <color indexed="8"/>
        <rFont val="Times New Roman"/>
        <family val="1"/>
      </rPr>
      <t>3</t>
    </r>
  </si>
  <si>
    <t>Depth =</t>
  </si>
  <si>
    <t>in</t>
  </si>
  <si>
    <t>Area =</t>
  </si>
  <si>
    <r>
      <t>ft</t>
    </r>
    <r>
      <rPr>
        <vertAlign val="superscript"/>
        <sz val="12"/>
        <color indexed="8"/>
        <rFont val="Times New Roman"/>
        <family val="1"/>
      </rPr>
      <t>2</t>
    </r>
  </si>
  <si>
    <t>Design Volume</t>
  </si>
  <si>
    <t>Width (W) =</t>
  </si>
  <si>
    <t xml:space="preserve">Maximum Depth </t>
  </si>
  <si>
    <t>in/hr</t>
  </si>
  <si>
    <t>I =</t>
  </si>
  <si>
    <t>Basin Geometry</t>
  </si>
  <si>
    <t>12 (in/ft)  x FS</t>
  </si>
  <si>
    <r>
      <t>A</t>
    </r>
    <r>
      <rPr>
        <vertAlign val="subscript"/>
        <sz val="12"/>
        <color theme="1"/>
        <rFont val="Times New Roman"/>
        <family val="1"/>
      </rPr>
      <t xml:space="preserve">D </t>
    </r>
    <r>
      <rPr>
        <sz val="12"/>
        <color theme="1"/>
        <rFont val="Times New Roman"/>
        <family val="1"/>
      </rPr>
      <t xml:space="preserve">= </t>
    </r>
  </si>
  <si>
    <r>
      <t>A</t>
    </r>
    <r>
      <rPr>
        <vertAlign val="subscript"/>
        <sz val="12"/>
        <color theme="1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 =  </t>
    </r>
  </si>
  <si>
    <t>acres</t>
  </si>
  <si>
    <t xml:space="preserve">  a) Infiltration rate</t>
  </si>
  <si>
    <t xml:space="preserve">  a) Basin side slopes (no steeper than 4:1)</t>
  </si>
  <si>
    <t xml:space="preserve">  b) Proposed  basin depth (excluding freeboard)</t>
  </si>
  <si>
    <t xml:space="preserve">  d) Proposed Design Surface Area</t>
  </si>
  <si>
    <t xml:space="preserve"> b) Forebay depth (height of berm/splashwall. 1 foot min.)</t>
  </si>
  <si>
    <t xml:space="preserve"> c) Forebay surface area (minimum)</t>
  </si>
  <si>
    <r>
      <t>ft</t>
    </r>
    <r>
      <rPr>
        <vertAlign val="superscript"/>
        <sz val="12"/>
        <rFont val="Times New Roman"/>
        <family val="1"/>
      </rPr>
      <t>3</t>
    </r>
  </si>
  <si>
    <r>
      <t xml:space="preserve">  c) Calculate D</t>
    </r>
    <r>
      <rPr>
        <vertAlign val="subscript"/>
        <sz val="12"/>
        <color theme="1"/>
        <rFont val="Times New Roman"/>
        <family val="1"/>
      </rPr>
      <t>1</t>
    </r>
  </si>
  <si>
    <r>
      <t>D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= </t>
    </r>
  </si>
  <si>
    <r>
      <t>D</t>
    </r>
    <r>
      <rPr>
        <vertAlign val="sub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=  </t>
    </r>
  </si>
  <si>
    <r>
      <t>D</t>
    </r>
    <r>
      <rPr>
        <vertAlign val="subscript"/>
        <sz val="12"/>
        <rFont val="Times New Roman"/>
        <family val="1"/>
      </rPr>
      <t xml:space="preserve">MAX </t>
    </r>
    <r>
      <rPr>
        <sz val="12"/>
        <rFont val="Times New Roman"/>
        <family val="1"/>
      </rPr>
      <t>=</t>
    </r>
  </si>
  <si>
    <r>
      <t xml:space="preserve"> a) Forebay volume (minimum 0.5% V</t>
    </r>
    <r>
      <rPr>
        <vertAlign val="subscript"/>
        <sz val="12"/>
        <color indexed="8"/>
        <rFont val="Times New Roman"/>
        <family val="1"/>
      </rPr>
      <t>BMP</t>
    </r>
    <r>
      <rPr>
        <sz val="12"/>
        <color indexed="8"/>
        <rFont val="Times New Roman"/>
        <family val="1"/>
      </rPr>
      <t>)</t>
    </r>
  </si>
  <si>
    <r>
      <t xml:space="preserve">  c) Minimum bottom surface area of basin (A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>= V</t>
    </r>
    <r>
      <rPr>
        <vertAlign val="subscript"/>
        <sz val="12"/>
        <rFont val="Times New Roman"/>
        <family val="1"/>
      </rPr>
      <t>BMP</t>
    </r>
    <r>
      <rPr>
        <sz val="12"/>
        <rFont val="Times New Roman"/>
        <family val="1"/>
      </rPr>
      <t>/d</t>
    </r>
    <r>
      <rPr>
        <vertAlign val="subscript"/>
        <sz val="12"/>
        <rFont val="Times New Roman"/>
        <family val="1"/>
      </rPr>
      <t>B</t>
    </r>
    <r>
      <rPr>
        <sz val="12"/>
        <rFont val="Times New Roman"/>
        <family val="1"/>
      </rPr>
      <t>)</t>
    </r>
  </si>
  <si>
    <t>FS =</t>
  </si>
  <si>
    <t>z =</t>
  </si>
  <si>
    <t>Depth to impermeable layer - (5 ft + freeboard)</t>
  </si>
  <si>
    <t>Depth to groundwater - (10 ft + freeboard)  and</t>
  </si>
  <si>
    <t xml:space="preserve"> </t>
  </si>
  <si>
    <t>Forebay</t>
  </si>
  <si>
    <r>
      <t xml:space="preserve">  h) D</t>
    </r>
    <r>
      <rPr>
        <vertAlign val="subscript"/>
        <sz val="12"/>
        <rFont val="Times New Roman"/>
        <family val="1"/>
      </rPr>
      <t>MAX</t>
    </r>
    <r>
      <rPr>
        <sz val="12"/>
        <rFont val="Times New Roman"/>
        <family val="1"/>
      </rPr>
      <t xml:space="preserve"> is the smaller value of D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and D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but shall not exceed 5 feet</t>
    </r>
  </si>
  <si>
    <t xml:space="preserve"> d) Full height notch-type weir</t>
  </si>
  <si>
    <t xml:space="preserve">       from this BMP Handbook)</t>
  </si>
  <si>
    <t xml:space="preserve">BMP ID </t>
  </si>
  <si>
    <r>
      <t xml:space="preserve">  g) D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is the smaller of:</t>
    </r>
  </si>
  <si>
    <r>
      <t xml:space="preserve">  e) Enter depth to historic high ground water (measured from </t>
    </r>
    <r>
      <rPr>
        <b/>
        <sz val="12"/>
        <rFont val="Times New Roman"/>
        <family val="1"/>
      </rPr>
      <t>top</t>
    </r>
    <r>
      <rPr>
        <sz val="12"/>
        <rFont val="Times New Roman"/>
        <family val="1"/>
      </rPr>
      <t xml:space="preserve"> of basin)</t>
    </r>
  </si>
  <si>
    <t xml:space="preserve">  d) Enter the depth of freeboard (at least 1 ft)</t>
  </si>
  <si>
    <r>
      <t xml:space="preserve">  f) Enter depth to top of bedrock or impermeable layer (measured from </t>
    </r>
    <r>
      <rPr>
        <b/>
        <sz val="12"/>
        <rFont val="Times New Roman"/>
        <family val="1"/>
      </rPr>
      <t>top</t>
    </r>
    <r>
      <rPr>
        <sz val="12"/>
        <rFont val="Times New Roman"/>
        <family val="1"/>
      </rPr>
      <t xml:space="preserve"> of basin)</t>
    </r>
  </si>
  <si>
    <t xml:space="preserve">  b) Factor of Safety (See Table 1, Appendix B: "Infiltration Testing"</t>
  </si>
  <si>
    <r>
      <t xml:space="preserve">Infiltration Basin  - Design Procedure                                                   </t>
    </r>
    <r>
      <rPr>
        <sz val="9"/>
        <rFont val="Times New Roman"/>
        <family val="1"/>
      </rPr>
      <t>(Rev. 06-2014)</t>
    </r>
  </si>
  <si>
    <t>I (in/hr) x  48 hrs</t>
  </si>
  <si>
    <r>
      <t xml:space="preserve">  b) Enter V</t>
    </r>
    <r>
      <rPr>
        <vertAlign val="subscript"/>
        <sz val="12"/>
        <rFont val="Times New Roman"/>
        <family val="1"/>
      </rPr>
      <t>BMP</t>
    </r>
    <r>
      <rPr>
        <sz val="12"/>
        <rFont val="Times New Roman"/>
        <family val="1"/>
      </rPr>
      <t xml:space="preserve"> determined from Section 4.3 of this Handbook</t>
    </r>
  </si>
  <si>
    <r>
      <t>A</t>
    </r>
    <r>
      <rPr>
        <vertAlign val="subscript"/>
        <sz val="12"/>
        <color indexed="8"/>
        <rFont val="Times New Roman"/>
        <family val="1"/>
      </rPr>
      <t>TRIB</t>
    </r>
    <r>
      <rPr>
        <sz val="12"/>
        <color indexed="8"/>
        <rFont val="Times New Roman"/>
        <family val="1"/>
      </rPr>
      <t xml:space="preserve"> = </t>
    </r>
  </si>
  <si>
    <t xml:space="preserve">  a) Tributary Drainage Area (BMP subarea)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</si>
</sst>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vertAlign val="subscript"/>
      <sz val="12"/>
      <color theme="1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vertAlign val="subscript"/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27"/>
      </patternFill>
    </fill>
    <fill>
      <patternFill patternType="solid">
        <fgColor rgb="FFCCFFFF"/>
        <bgColor indexed="27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2" fontId="0" fillId="0" borderId="0" xfId="0" applyNumberForma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wrapText="1"/>
    </xf>
    <xf numFmtId="0" fontId="8" fillId="0" borderId="0" xfId="0" applyFont="1" applyFill="1" applyBorder="1"/>
    <xf numFmtId="0" fontId="6" fillId="0" borderId="0" xfId="0" applyFont="1" applyBorder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" fillId="0" borderId="0" xfId="22" applyFont="1" applyBorder="1" applyAlignment="1">
      <alignment horizontal="right" vertical="center" wrapText="1"/>
    </xf>
    <xf numFmtId="0" fontId="3" fillId="0" borderId="0" xfId="0" applyFont="1" applyBorder="1" applyAlignment="1">
      <alignment vertical="top"/>
    </xf>
    <xf numFmtId="1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" fontId="3" fillId="7" borderId="0" xfId="0" applyNumberFormat="1" applyFont="1" applyFill="1" applyBorder="1" applyAlignment="1">
      <alignment horizontal="center"/>
    </xf>
    <xf numFmtId="1" fontId="6" fillId="7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wrapText="1"/>
    </xf>
    <xf numFmtId="0" fontId="1" fillId="0" borderId="0" xfId="22" applyFont="1" applyBorder="1" applyAlignment="1">
      <alignment vertical="center" wrapText="1"/>
    </xf>
    <xf numFmtId="0" fontId="3" fillId="4" borderId="0" xfId="0" applyFont="1" applyFill="1" applyBorder="1" applyAlignment="1" applyProtection="1">
      <alignment horizontal="center"/>
      <protection locked="0"/>
    </xf>
    <xf numFmtId="3" fontId="1" fillId="4" borderId="0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64" fontId="3" fillId="8" borderId="0" xfId="0" applyNumberFormat="1" applyFont="1" applyFill="1" applyBorder="1" applyAlignment="1" applyProtection="1">
      <alignment horizontal="center"/>
      <protection locked="0"/>
    </xf>
    <xf numFmtId="0" fontId="1" fillId="0" borderId="0" xfId="19" applyFont="1" applyBorder="1" applyAlignment="1">
      <alignment horizontal="center" vertical="top"/>
    </xf>
    <xf numFmtId="0" fontId="1" fillId="0" borderId="0" xfId="3" applyFont="1" applyBorder="1" applyAlignment="1">
      <alignment horizontal="center"/>
    </xf>
    <xf numFmtId="164" fontId="1" fillId="9" borderId="0" xfId="0" applyNumberFormat="1" applyFont="1" applyFill="1" applyBorder="1" applyAlignment="1">
      <alignment horizont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Fill="1"/>
    <xf numFmtId="0" fontId="3" fillId="0" borderId="0" xfId="0" applyFont="1" applyFill="1"/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27" applyFont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" fillId="0" borderId="14" xfId="0" applyFont="1" applyBorder="1"/>
    <xf numFmtId="0" fontId="3" fillId="0" borderId="14" xfId="0" applyFont="1" applyBorder="1"/>
    <xf numFmtId="0" fontId="3" fillId="0" borderId="17" xfId="0" applyFont="1" applyBorder="1"/>
    <xf numFmtId="0" fontId="1" fillId="0" borderId="14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8" xfId="0" applyFont="1" applyFill="1" applyBorder="1"/>
    <xf numFmtId="0" fontId="1" fillId="0" borderId="14" xfId="0" applyFont="1" applyFill="1" applyBorder="1" applyAlignment="1">
      <alignment horizontal="center"/>
    </xf>
    <xf numFmtId="0" fontId="3" fillId="0" borderId="17" xfId="0" applyFont="1" applyBorder="1" applyAlignment="1"/>
    <xf numFmtId="0" fontId="1" fillId="0" borderId="14" xfId="0" applyFont="1" applyFill="1" applyBorder="1" applyAlignment="1">
      <alignment horizontal="left"/>
    </xf>
    <xf numFmtId="0" fontId="1" fillId="0" borderId="14" xfId="25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top" wrapText="1"/>
    </xf>
    <xf numFmtId="0" fontId="1" fillId="0" borderId="14" xfId="27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4" xfId="0" applyFont="1" applyBorder="1" applyAlignment="1">
      <alignment horizontal="left" wrapText="1"/>
    </xf>
    <xf numFmtId="0" fontId="3" fillId="0" borderId="17" xfId="0" applyFont="1" applyFill="1" applyBorder="1"/>
    <xf numFmtId="0" fontId="6" fillId="0" borderId="14" xfId="0" applyFont="1" applyBorder="1" applyAlignment="1">
      <alignment horizontal="left"/>
    </xf>
    <xf numFmtId="0" fontId="8" fillId="0" borderId="0" xfId="0" applyFont="1" applyBorder="1"/>
    <xf numFmtId="0" fontId="1" fillId="0" borderId="11" xfId="0" applyFont="1" applyFill="1" applyBorder="1"/>
    <xf numFmtId="0" fontId="8" fillId="0" borderId="14" xfId="0" applyFont="1" applyBorder="1"/>
    <xf numFmtId="0" fontId="8" fillId="0" borderId="17" xfId="0" applyFont="1" applyBorder="1"/>
    <xf numFmtId="0" fontId="9" fillId="0" borderId="0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horizontal="left" vertical="top"/>
      <protection locked="0"/>
    </xf>
    <xf numFmtId="0" fontId="3" fillId="4" borderId="22" xfId="0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6" borderId="1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16" xfId="0" applyFont="1" applyBorder="1" applyAlignment="1"/>
    <xf numFmtId="0" fontId="1" fillId="0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14" xfId="0" applyFont="1" applyFill="1" applyBorder="1"/>
    <xf numFmtId="0" fontId="3" fillId="0" borderId="0" xfId="0" applyFont="1" applyFill="1" applyBorder="1"/>
    <xf numFmtId="0" fontId="1" fillId="6" borderId="19" xfId="27" applyFont="1" applyFill="1" applyBorder="1" applyAlignment="1">
      <alignment horizontal="center" vertical="center"/>
    </xf>
    <xf numFmtId="0" fontId="1" fillId="6" borderId="5" xfId="27" applyFont="1" applyFill="1" applyBorder="1" applyAlignment="1">
      <alignment horizontal="center" vertical="center"/>
    </xf>
    <xf numFmtId="0" fontId="1" fillId="6" borderId="20" xfId="27" applyFont="1" applyFill="1" applyBorder="1" applyAlignment="1">
      <alignment horizontal="center" vertical="center"/>
    </xf>
    <xf numFmtId="0" fontId="1" fillId="0" borderId="14" xfId="25" applyFont="1" applyFill="1" applyBorder="1" applyAlignment="1">
      <alignment vertical="center" wrapText="1"/>
    </xf>
    <xf numFmtId="0" fontId="1" fillId="0" borderId="0" xfId="25" applyFont="1" applyFill="1" applyBorder="1" applyAlignment="1">
      <alignment vertical="center" wrapText="1"/>
    </xf>
    <xf numFmtId="0" fontId="1" fillId="0" borderId="8" xfId="3" applyFont="1" applyBorder="1" applyAlignment="1">
      <alignment horizontal="center"/>
    </xf>
    <xf numFmtId="0" fontId="1" fillId="0" borderId="9" xfId="19" applyFont="1" applyBorder="1" applyAlignment="1">
      <alignment horizontal="center" vertical="top"/>
    </xf>
    <xf numFmtId="0" fontId="1" fillId="0" borderId="0" xfId="22" applyFont="1" applyBorder="1" applyAlignment="1">
      <alignment horizontal="left" vertical="center" wrapText="1"/>
    </xf>
    <xf numFmtId="0" fontId="1" fillId="0" borderId="0" xfId="22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4" xfId="25" applyFont="1" applyFill="1" applyBorder="1" applyAlignment="1">
      <alignment horizontal="left" vertical="center"/>
    </xf>
    <xf numFmtId="0" fontId="1" fillId="0" borderId="0" xfId="25" applyFont="1" applyFill="1" applyBorder="1" applyAlignment="1">
      <alignment horizontal="left" vertical="center"/>
    </xf>
    <xf numFmtId="0" fontId="1" fillId="0" borderId="14" xfId="27" applyFont="1" applyBorder="1" applyAlignment="1">
      <alignment vertical="center"/>
    </xf>
    <xf numFmtId="0" fontId="1" fillId="0" borderId="0" xfId="27" applyFont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9" fillId="0" borderId="14" xfId="25" applyFont="1" applyFill="1" applyBorder="1" applyAlignment="1">
      <alignment horizontal="center" vertical="center" wrapText="1"/>
    </xf>
    <xf numFmtId="0" fontId="9" fillId="0" borderId="0" xfId="25" applyFont="1" applyFill="1" applyBorder="1" applyAlignment="1">
      <alignment horizontal="center" vertical="center" wrapText="1"/>
    </xf>
    <xf numFmtId="0" fontId="9" fillId="0" borderId="17" xfId="25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</cellXfs>
  <cellStyles count="28">
    <cellStyle name="Normal" xfId="0" builtinId="0"/>
    <cellStyle name="Normal 10" xfId="4"/>
    <cellStyle name="Normal 11" xfId="5"/>
    <cellStyle name="Normal 12" xfId="6"/>
    <cellStyle name="Normal 13" xfId="7"/>
    <cellStyle name="Normal 15" xfId="25"/>
    <cellStyle name="Normal 16" xfId="22"/>
    <cellStyle name="Normal 17" xfId="27"/>
    <cellStyle name="Normal 2" xfId="1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3 2" xfId="15"/>
    <cellStyle name="Normal 3 3" xfId="24"/>
    <cellStyle name="Normal 3 4" xfId="21"/>
    <cellStyle name="Normal 3 5" xfId="26"/>
    <cellStyle name="Normal 3 6" xfId="23"/>
    <cellStyle name="Normal 4" xfId="16"/>
    <cellStyle name="Normal 5" xfId="17"/>
    <cellStyle name="Normal 6" xfId="18"/>
    <cellStyle name="Normal 7" xfId="19"/>
    <cellStyle name="Normal 7 2" xfId="20"/>
    <cellStyle name="Normal 8" xfId="2"/>
    <cellStyle name="Normal 9" xfId="3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381000</xdr:colOff>
      <xdr:row>42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82486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E58"/>
  <sheetViews>
    <sheetView showGridLines="0" tabSelected="1" zoomScaleNormal="100" workbookViewId="0">
      <selection activeCell="D3" sqref="D3:G3"/>
    </sheetView>
  </sheetViews>
  <sheetFormatPr defaultColWidth="0" defaultRowHeight="15" zeroHeight="1" x14ac:dyDescent="0.25"/>
  <cols>
    <col min="1" max="1" width="9.140625" style="50" customWidth="1"/>
    <col min="2" max="2" width="6.7109375" style="83" customWidth="1"/>
    <col min="3" max="3" width="9.140625" style="81" customWidth="1"/>
    <col min="4" max="4" width="10.7109375" style="81" customWidth="1"/>
    <col min="5" max="5" width="4.5703125" style="81" customWidth="1"/>
    <col min="6" max="6" width="11.7109375" style="81" customWidth="1"/>
    <col min="7" max="7" width="9.140625" style="81" customWidth="1"/>
    <col min="8" max="8" width="4.140625" style="81" customWidth="1"/>
    <col min="9" max="9" width="9.140625" style="81" customWidth="1"/>
    <col min="10" max="10" width="8" style="81" customWidth="1"/>
    <col min="11" max="11" width="7.7109375" style="81" bestFit="1" customWidth="1"/>
    <col min="12" max="12" width="8.7109375" style="81" customWidth="1"/>
    <col min="13" max="13" width="7.5703125" style="81" customWidth="1"/>
    <col min="14" max="14" width="4.140625" style="84" customWidth="1"/>
    <col min="15" max="15" width="9.140625" style="50" customWidth="1"/>
    <col min="16" max="19" width="9.140625" style="50" hidden="1" customWidth="1"/>
    <col min="20" max="20" width="12.7109375" style="50" hidden="1" customWidth="1"/>
    <col min="21" max="16384" width="9.140625" style="50" hidden="1"/>
  </cols>
  <sheetData>
    <row r="1" spans="2:31" ht="14.1" customHeight="1" x14ac:dyDescent="0.25">
      <c r="B1" s="108" t="s">
        <v>58</v>
      </c>
      <c r="C1" s="109"/>
      <c r="D1" s="109"/>
      <c r="E1" s="109"/>
      <c r="F1" s="109"/>
      <c r="G1" s="110"/>
      <c r="H1" s="114" t="s">
        <v>52</v>
      </c>
      <c r="I1" s="115"/>
      <c r="J1" s="116" t="s">
        <v>8</v>
      </c>
      <c r="K1" s="117"/>
      <c r="L1" s="120" t="s">
        <v>9</v>
      </c>
      <c r="M1" s="121"/>
      <c r="N1" s="122"/>
    </row>
    <row r="2" spans="2:31" ht="14.1" customHeight="1" x14ac:dyDescent="0.25">
      <c r="B2" s="111"/>
      <c r="C2" s="112"/>
      <c r="D2" s="112"/>
      <c r="E2" s="112"/>
      <c r="F2" s="112"/>
      <c r="G2" s="113"/>
      <c r="H2" s="123"/>
      <c r="I2" s="124"/>
      <c r="J2" s="118"/>
      <c r="K2" s="119"/>
      <c r="L2" s="102" t="s">
        <v>10</v>
      </c>
      <c r="M2" s="103"/>
      <c r="N2" s="104"/>
    </row>
    <row r="3" spans="2:31" ht="14.1" customHeight="1" x14ac:dyDescent="0.25">
      <c r="B3" s="63" t="s">
        <v>0</v>
      </c>
      <c r="C3" s="1"/>
      <c r="D3" s="107"/>
      <c r="E3" s="107"/>
      <c r="F3" s="107"/>
      <c r="G3" s="107"/>
      <c r="H3" s="1"/>
      <c r="I3" s="2"/>
      <c r="J3" s="1"/>
      <c r="K3" s="1"/>
      <c r="L3" s="2" t="s">
        <v>1</v>
      </c>
      <c r="M3" s="105"/>
      <c r="N3" s="106"/>
    </row>
    <row r="4" spans="2:31" ht="14.1" customHeight="1" x14ac:dyDescent="0.25">
      <c r="B4" s="63" t="s">
        <v>2</v>
      </c>
      <c r="C4" s="1"/>
      <c r="D4" s="105"/>
      <c r="E4" s="105"/>
      <c r="F4" s="105"/>
      <c r="G4" s="105"/>
      <c r="H4" s="1"/>
      <c r="I4" s="2"/>
      <c r="J4" s="1"/>
      <c r="K4" s="1"/>
      <c r="L4" s="2" t="s">
        <v>3</v>
      </c>
      <c r="M4" s="105"/>
      <c r="N4" s="106"/>
    </row>
    <row r="5" spans="2:31" ht="14.1" customHeight="1" x14ac:dyDescent="0.25">
      <c r="B5" s="125" t="s">
        <v>20</v>
      </c>
      <c r="C5" s="126"/>
      <c r="D5" s="126"/>
      <c r="E5" s="126"/>
      <c r="F5" s="126"/>
      <c r="G5" s="126"/>
      <c r="H5" s="126"/>
      <c r="I5" s="126"/>
      <c r="J5" s="126"/>
      <c r="K5" s="127"/>
      <c r="L5" s="127"/>
      <c r="M5" s="127"/>
      <c r="N5" s="128"/>
    </row>
    <row r="6" spans="2:31" ht="8.1" customHeight="1" x14ac:dyDescent="0.25">
      <c r="B6" s="6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65"/>
      <c r="P6" s="50">
        <v>1</v>
      </c>
      <c r="Q6" s="50">
        <v>20</v>
      </c>
      <c r="R6" s="50">
        <v>40</v>
      </c>
    </row>
    <row r="7" spans="2:31" ht="15" customHeight="1" x14ac:dyDescent="0.35">
      <c r="B7" s="142" t="s">
        <v>62</v>
      </c>
      <c r="C7" s="143"/>
      <c r="D7" s="143"/>
      <c r="E7" s="143"/>
      <c r="F7" s="143"/>
      <c r="G7" s="143"/>
      <c r="H7" s="143"/>
      <c r="I7" s="143"/>
      <c r="J7" s="143"/>
      <c r="K7" s="5" t="s">
        <v>61</v>
      </c>
      <c r="L7" s="49"/>
      <c r="M7" s="9" t="s">
        <v>29</v>
      </c>
      <c r="N7" s="65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2:31" ht="9.9499999999999993" customHeight="1" x14ac:dyDescent="0.25">
      <c r="B8" s="66"/>
      <c r="C8" s="56"/>
      <c r="D8" s="56"/>
      <c r="E8" s="56"/>
      <c r="F8" s="56"/>
      <c r="G8" s="56"/>
      <c r="H8" s="25"/>
      <c r="I8" s="28"/>
      <c r="J8" s="5"/>
      <c r="K8" s="29"/>
      <c r="L8" s="9"/>
      <c r="M8" s="7"/>
      <c r="N8" s="65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2:31" ht="17.100000000000001" customHeight="1" x14ac:dyDescent="0.35">
      <c r="B9" s="142" t="s">
        <v>60</v>
      </c>
      <c r="C9" s="143"/>
      <c r="D9" s="143"/>
      <c r="E9" s="143"/>
      <c r="F9" s="143"/>
      <c r="G9" s="143"/>
      <c r="H9" s="143"/>
      <c r="I9" s="143"/>
      <c r="J9" s="60"/>
      <c r="K9" s="5" t="s">
        <v>11</v>
      </c>
      <c r="L9" s="43"/>
      <c r="M9" s="30" t="s">
        <v>36</v>
      </c>
      <c r="N9" s="67"/>
    </row>
    <row r="10" spans="2:31" s="51" customFormat="1" ht="8.1" customHeight="1" x14ac:dyDescent="0.25">
      <c r="B10" s="68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9"/>
    </row>
    <row r="11" spans="2:31" s="51" customFormat="1" ht="14.1" customHeight="1" x14ac:dyDescent="0.25">
      <c r="B11" s="125" t="s">
        <v>22</v>
      </c>
      <c r="C11" s="126"/>
      <c r="D11" s="126"/>
      <c r="E11" s="126"/>
      <c r="F11" s="126"/>
      <c r="G11" s="126"/>
      <c r="H11" s="126"/>
      <c r="I11" s="126"/>
      <c r="J11" s="126"/>
      <c r="K11" s="127"/>
      <c r="L11" s="127"/>
      <c r="M11" s="127"/>
      <c r="N11" s="128"/>
    </row>
    <row r="12" spans="2:31" s="51" customFormat="1" ht="8.1" customHeight="1" x14ac:dyDescent="0.25">
      <c r="B12" s="70"/>
      <c r="C12" s="6"/>
      <c r="D12" s="6"/>
      <c r="E12" s="6"/>
      <c r="F12" s="6"/>
      <c r="G12" s="6"/>
      <c r="H12" s="6"/>
      <c r="I12" s="6"/>
      <c r="J12" s="6"/>
      <c r="K12" s="28"/>
      <c r="L12" s="28"/>
      <c r="M12" s="28"/>
      <c r="N12" s="71"/>
    </row>
    <row r="13" spans="2:31" s="51" customFormat="1" ht="15" customHeight="1" x14ac:dyDescent="0.25">
      <c r="B13" s="129" t="s">
        <v>30</v>
      </c>
      <c r="C13" s="130"/>
      <c r="D13" s="130"/>
      <c r="E13" s="130"/>
      <c r="F13" s="130"/>
      <c r="G13" s="6"/>
      <c r="H13" s="6"/>
      <c r="I13" s="6"/>
      <c r="J13" s="6"/>
      <c r="K13" s="5" t="s">
        <v>24</v>
      </c>
      <c r="L13" s="42"/>
      <c r="M13" s="28" t="s">
        <v>23</v>
      </c>
      <c r="N13" s="71"/>
    </row>
    <row r="14" spans="2:31" s="51" customFormat="1" ht="9.9499999999999993" customHeight="1" x14ac:dyDescent="0.25">
      <c r="B14" s="72"/>
      <c r="C14" s="59"/>
      <c r="D14" s="59"/>
      <c r="E14" s="59"/>
      <c r="F14" s="59"/>
      <c r="G14" s="6"/>
      <c r="H14" s="6"/>
      <c r="I14" s="6"/>
      <c r="J14" s="6"/>
      <c r="K14" s="5"/>
      <c r="L14" s="31"/>
      <c r="M14" s="28"/>
      <c r="N14" s="71"/>
    </row>
    <row r="15" spans="2:31" s="51" customFormat="1" ht="15" customHeight="1" x14ac:dyDescent="0.25">
      <c r="B15" s="129" t="s">
        <v>57</v>
      </c>
      <c r="C15" s="130"/>
      <c r="D15" s="130"/>
      <c r="E15" s="130"/>
      <c r="F15" s="130"/>
      <c r="G15" s="130"/>
      <c r="H15" s="130"/>
      <c r="I15" s="130"/>
      <c r="J15" s="130"/>
      <c r="K15" s="5" t="s">
        <v>43</v>
      </c>
      <c r="L15" s="42"/>
      <c r="M15" s="28"/>
      <c r="N15" s="71"/>
    </row>
    <row r="16" spans="2:31" s="51" customFormat="1" ht="15" customHeight="1" x14ac:dyDescent="0.25">
      <c r="B16" s="131" t="s">
        <v>51</v>
      </c>
      <c r="C16" s="132"/>
      <c r="D16" s="132"/>
      <c r="E16" s="132"/>
      <c r="F16" s="132"/>
      <c r="G16" s="132"/>
      <c r="H16" s="132"/>
      <c r="I16" s="132"/>
      <c r="J16" s="6"/>
      <c r="K16" s="5"/>
      <c r="L16" s="31"/>
      <c r="M16" s="28"/>
      <c r="N16" s="71"/>
    </row>
    <row r="17" spans="2:19" s="51" customFormat="1" ht="9.9499999999999993" customHeight="1" x14ac:dyDescent="0.25">
      <c r="B17" s="68"/>
      <c r="C17" s="60"/>
      <c r="D17" s="60"/>
      <c r="E17" s="60"/>
      <c r="F17" s="60"/>
      <c r="G17" s="60"/>
      <c r="H17" s="60"/>
      <c r="I17" s="60"/>
      <c r="J17" s="60"/>
      <c r="K17" s="32"/>
      <c r="L17" s="8"/>
      <c r="M17" s="60"/>
      <c r="N17" s="71"/>
    </row>
    <row r="18" spans="2:19" s="51" customFormat="1" ht="15" customHeight="1" x14ac:dyDescent="0.35">
      <c r="B18" s="131" t="s">
        <v>37</v>
      </c>
      <c r="C18" s="132"/>
      <c r="D18" s="60"/>
      <c r="E18" s="60" t="s">
        <v>38</v>
      </c>
      <c r="F18" s="138" t="s">
        <v>59</v>
      </c>
      <c r="G18" s="138"/>
      <c r="H18" s="138"/>
      <c r="I18" s="47"/>
      <c r="J18" s="6"/>
      <c r="K18" s="32" t="s">
        <v>38</v>
      </c>
      <c r="L18" s="36" t="str">
        <f>IF(OR(L13="",L15=""),"",(L13*48)/(12*L15))</f>
        <v/>
      </c>
      <c r="M18" s="28" t="s">
        <v>5</v>
      </c>
      <c r="N18" s="71"/>
    </row>
    <row r="19" spans="2:19" s="51" customFormat="1" ht="15" customHeight="1" x14ac:dyDescent="0.25">
      <c r="B19" s="68"/>
      <c r="C19" s="60"/>
      <c r="D19" s="60"/>
      <c r="E19" s="60"/>
      <c r="F19" s="139" t="s">
        <v>26</v>
      </c>
      <c r="G19" s="139"/>
      <c r="H19" s="139"/>
      <c r="I19" s="46"/>
      <c r="J19" s="6"/>
      <c r="K19" s="60"/>
      <c r="L19" s="8"/>
      <c r="M19" s="60"/>
      <c r="N19" s="71"/>
    </row>
    <row r="20" spans="2:19" s="52" customFormat="1" ht="15" customHeight="1" x14ac:dyDescent="0.25">
      <c r="B20" s="154" t="s">
        <v>55</v>
      </c>
      <c r="C20" s="155"/>
      <c r="D20" s="155"/>
      <c r="E20" s="155"/>
      <c r="F20" s="155"/>
      <c r="G20" s="156" t="str">
        <f>IF(L20="","",IF(L20&lt;1,"Freeboard depth must be at leat 1 ft",""))</f>
        <v/>
      </c>
      <c r="H20" s="156"/>
      <c r="I20" s="156"/>
      <c r="J20" s="156"/>
      <c r="K20" s="156"/>
      <c r="L20" s="42"/>
      <c r="M20" s="60" t="s">
        <v>5</v>
      </c>
      <c r="N20" s="71"/>
    </row>
    <row r="21" spans="2:19" s="51" customFormat="1" ht="9.9499999999999993" customHeight="1" x14ac:dyDescent="0.25">
      <c r="B21" s="68"/>
      <c r="C21" s="60"/>
      <c r="D21" s="60"/>
      <c r="E21" s="60"/>
      <c r="F21" s="60"/>
      <c r="G21" s="60"/>
      <c r="H21" s="60"/>
      <c r="I21" s="60"/>
      <c r="J21" s="6"/>
      <c r="K21" s="28"/>
      <c r="L21" s="31"/>
      <c r="M21" s="28"/>
      <c r="N21" s="71"/>
    </row>
    <row r="22" spans="2:19" s="51" customFormat="1" ht="15" customHeight="1" x14ac:dyDescent="0.25">
      <c r="B22" s="144" t="s">
        <v>54</v>
      </c>
      <c r="C22" s="145"/>
      <c r="D22" s="145"/>
      <c r="E22" s="145"/>
      <c r="F22" s="145"/>
      <c r="G22" s="145"/>
      <c r="H22" s="145"/>
      <c r="I22" s="145"/>
      <c r="J22" s="6"/>
      <c r="K22" s="28"/>
      <c r="L22" s="42"/>
      <c r="M22" s="28" t="s">
        <v>5</v>
      </c>
      <c r="N22" s="71"/>
    </row>
    <row r="23" spans="2:19" s="51" customFormat="1" ht="9.9499999999999993" customHeight="1" x14ac:dyDescent="0.25">
      <c r="B23" s="73"/>
      <c r="C23" s="60"/>
      <c r="D23" s="60"/>
      <c r="E23" s="60"/>
      <c r="F23" s="60"/>
      <c r="G23" s="60"/>
      <c r="H23" s="60"/>
      <c r="I23" s="60"/>
      <c r="J23" s="6"/>
      <c r="K23" s="28"/>
      <c r="L23" s="31"/>
      <c r="M23" s="28"/>
      <c r="N23" s="71"/>
    </row>
    <row r="24" spans="2:19" s="51" customFormat="1" ht="15.75" customHeight="1" x14ac:dyDescent="0.25">
      <c r="B24" s="136" t="s">
        <v>56</v>
      </c>
      <c r="C24" s="137"/>
      <c r="D24" s="137"/>
      <c r="E24" s="137"/>
      <c r="F24" s="137"/>
      <c r="G24" s="137"/>
      <c r="H24" s="137"/>
      <c r="I24" s="137"/>
      <c r="J24" s="137"/>
      <c r="K24" s="137"/>
      <c r="L24" s="42"/>
      <c r="M24" s="28" t="s">
        <v>5</v>
      </c>
      <c r="N24" s="71"/>
    </row>
    <row r="25" spans="2:19" s="51" customFormat="1" ht="13.5" customHeight="1" x14ac:dyDescent="0.25">
      <c r="B25" s="151" t="str">
        <f>IF(OR(L22="",L24="",L20=""),"",IF(depthOfBasinGroundwaterCosntraint&lt;=0,"The historic groundwater is too high for this BMP. Please select another BMP.",IF(depthOfBasinImpermeableConstraint&lt;=0,"The bedrock or impermeable layer is too high for this BMP. Please select another BMP","")))</f>
        <v/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3"/>
    </row>
    <row r="26" spans="2:19" s="53" customFormat="1" ht="17.100000000000001" customHeight="1" x14ac:dyDescent="0.25">
      <c r="B26" s="148" t="s">
        <v>53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50"/>
    </row>
    <row r="27" spans="2:19" s="51" customFormat="1" ht="9.9499999999999993" customHeight="1" x14ac:dyDescent="0.25">
      <c r="B27" s="74"/>
      <c r="C27" s="54"/>
      <c r="D27" s="54"/>
      <c r="E27" s="54"/>
      <c r="F27" s="60"/>
      <c r="G27" s="60"/>
      <c r="H27" s="60"/>
      <c r="I27" s="60"/>
      <c r="J27" s="6"/>
      <c r="K27" s="28"/>
      <c r="L27" s="31"/>
      <c r="M27" s="28"/>
      <c r="N27" s="71"/>
    </row>
    <row r="28" spans="2:19" s="51" customFormat="1" ht="17.100000000000001" customHeight="1" x14ac:dyDescent="0.25">
      <c r="B28" s="74"/>
      <c r="C28" s="140" t="s">
        <v>46</v>
      </c>
      <c r="D28" s="140"/>
      <c r="E28" s="140"/>
      <c r="F28" s="140"/>
      <c r="G28" s="140"/>
      <c r="H28" s="141"/>
      <c r="I28" s="141"/>
      <c r="J28" s="141"/>
      <c r="K28" s="33" t="s">
        <v>39</v>
      </c>
      <c r="L28" s="36" t="str">
        <f>IF(OR(L20="",L22="",L24="",G20&lt;&gt;""),"",IF(minDepth&lt;=0,"",minDepth))</f>
        <v/>
      </c>
      <c r="M28" s="28" t="s">
        <v>5</v>
      </c>
      <c r="N28" s="71"/>
    </row>
    <row r="29" spans="2:19" s="51" customFormat="1" ht="17.100000000000001" customHeight="1" x14ac:dyDescent="0.25">
      <c r="B29" s="74"/>
      <c r="C29" s="140" t="s">
        <v>45</v>
      </c>
      <c r="D29" s="140"/>
      <c r="E29" s="140"/>
      <c r="F29" s="140"/>
      <c r="G29" s="140"/>
      <c r="H29" s="141"/>
      <c r="I29" s="141"/>
      <c r="J29" s="141"/>
      <c r="K29" s="33"/>
      <c r="L29" s="39"/>
      <c r="M29" s="28"/>
      <c r="N29" s="71"/>
    </row>
    <row r="30" spans="2:19" s="51" customFormat="1" ht="9.9499999999999993" customHeight="1" x14ac:dyDescent="0.25">
      <c r="B30" s="74"/>
      <c r="C30" s="41"/>
      <c r="D30" s="41"/>
      <c r="E30" s="41"/>
      <c r="F30" s="41"/>
      <c r="G30" s="41"/>
      <c r="H30" s="41"/>
      <c r="I30" s="41"/>
      <c r="J30" s="41"/>
      <c r="K30" s="41"/>
      <c r="L30" s="31"/>
      <c r="M30" s="28"/>
      <c r="N30" s="71"/>
      <c r="S30" s="55"/>
    </row>
    <row r="31" spans="2:19" s="51" customFormat="1" ht="17.100000000000001" customHeight="1" x14ac:dyDescent="0.25">
      <c r="B31" s="146" t="s">
        <v>49</v>
      </c>
      <c r="C31" s="147"/>
      <c r="D31" s="147"/>
      <c r="E31" s="147"/>
      <c r="F31" s="147"/>
      <c r="G31" s="147"/>
      <c r="H31" s="147"/>
      <c r="I31" s="147"/>
      <c r="J31" s="147"/>
      <c r="K31" s="41" t="s">
        <v>40</v>
      </c>
      <c r="L31" s="48" t="str">
        <f>IF(OR(L28="",L18=""),"",MIN($L$28,$L$18))</f>
        <v/>
      </c>
      <c r="M31" s="28" t="s">
        <v>5</v>
      </c>
      <c r="N31" s="71"/>
    </row>
    <row r="32" spans="2:19" s="51" customFormat="1" ht="8.1" customHeight="1" x14ac:dyDescent="0.25">
      <c r="B32" s="75"/>
      <c r="C32" s="57"/>
      <c r="D32" s="57"/>
      <c r="E32" s="57"/>
      <c r="F32" s="57"/>
      <c r="G32" s="57"/>
      <c r="H32" s="57"/>
      <c r="I32" s="57"/>
      <c r="J32" s="60"/>
      <c r="K32" s="41"/>
      <c r="L32" s="29"/>
      <c r="M32" s="28"/>
      <c r="N32" s="71"/>
    </row>
    <row r="33" spans="2:29" s="51" customFormat="1" ht="14.1" customHeight="1" x14ac:dyDescent="0.25">
      <c r="B33" s="133" t="s">
        <v>25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5"/>
    </row>
    <row r="34" spans="2:29" ht="8.1" customHeight="1" x14ac:dyDescent="0.25">
      <c r="B34" s="76"/>
      <c r="C34" s="1"/>
      <c r="D34" s="23"/>
      <c r="E34" s="23"/>
      <c r="F34" s="23"/>
      <c r="G34" s="23"/>
      <c r="H34" s="23"/>
      <c r="I34" s="34"/>
      <c r="J34" s="7"/>
      <c r="K34" s="7"/>
      <c r="L34" s="7"/>
      <c r="M34" s="30"/>
      <c r="N34" s="77"/>
      <c r="Q34" s="50" t="s">
        <v>7</v>
      </c>
    </row>
    <row r="35" spans="2:29" ht="15" customHeight="1" x14ac:dyDescent="0.25">
      <c r="B35" s="86" t="s">
        <v>31</v>
      </c>
      <c r="C35" s="87"/>
      <c r="D35" s="87"/>
      <c r="E35" s="87"/>
      <c r="F35" s="87"/>
      <c r="G35" s="101" t="str">
        <f>IF(AND(L35&lt;4,L35&lt;&gt;""),"Slope no steeper than 4:1"," ")</f>
        <v xml:space="preserve"> </v>
      </c>
      <c r="H35" s="101"/>
      <c r="I35" s="101"/>
      <c r="J35" s="101"/>
      <c r="K35" s="5" t="s">
        <v>44</v>
      </c>
      <c r="L35" s="44"/>
      <c r="M35" s="7" t="s">
        <v>6</v>
      </c>
      <c r="N35" s="65"/>
    </row>
    <row r="36" spans="2:29" ht="9.9499999999999993" customHeight="1" x14ac:dyDescent="0.25">
      <c r="B36" s="63"/>
      <c r="C36" s="58"/>
      <c r="D36" s="4"/>
      <c r="E36" s="4"/>
      <c r="F36" s="4"/>
      <c r="G36" s="4"/>
      <c r="H36" s="4"/>
      <c r="I36" s="11"/>
      <c r="J36" s="7"/>
      <c r="K36" s="7"/>
      <c r="L36" s="7"/>
      <c r="M36" s="7"/>
      <c r="N36" s="65"/>
      <c r="W36" s="51"/>
    </row>
    <row r="37" spans="2:29" ht="15.95" customHeight="1" x14ac:dyDescent="0.35">
      <c r="B37" s="86" t="s">
        <v>32</v>
      </c>
      <c r="C37" s="87"/>
      <c r="D37" s="87"/>
      <c r="E37" s="87"/>
      <c r="F37" s="87"/>
      <c r="G37" s="85" t="str">
        <f>IF(L37&gt;L31,"Depth may not exceed Dmax"," ")</f>
        <v xml:space="preserve"> </v>
      </c>
      <c r="H37" s="85"/>
      <c r="I37" s="85"/>
      <c r="J37" s="85"/>
      <c r="K37" s="11" t="s">
        <v>12</v>
      </c>
      <c r="L37" s="42"/>
      <c r="M37" s="7" t="s">
        <v>5</v>
      </c>
      <c r="N37" s="65"/>
      <c r="P37" s="50">
        <v>2</v>
      </c>
      <c r="Q37" s="50">
        <v>10</v>
      </c>
      <c r="R37" s="50">
        <v>20</v>
      </c>
    </row>
    <row r="38" spans="2:29" ht="8.1" customHeight="1" x14ac:dyDescent="0.25">
      <c r="B38" s="63"/>
      <c r="C38" s="58"/>
      <c r="D38" s="58"/>
      <c r="E38" s="58"/>
      <c r="F38" s="58"/>
      <c r="G38" s="58"/>
      <c r="H38" s="4"/>
      <c r="I38" s="7"/>
      <c r="J38" s="4"/>
      <c r="K38" s="11"/>
      <c r="L38" s="8"/>
      <c r="M38" s="7"/>
      <c r="N38" s="65"/>
    </row>
    <row r="39" spans="2:29" ht="17.100000000000001" customHeight="1" x14ac:dyDescent="0.35">
      <c r="B39" s="86" t="s">
        <v>42</v>
      </c>
      <c r="C39" s="87"/>
      <c r="D39" s="87"/>
      <c r="E39" s="87"/>
      <c r="F39" s="87"/>
      <c r="G39" s="87"/>
      <c r="H39" s="87"/>
      <c r="I39" s="87"/>
      <c r="J39" s="4"/>
      <c r="K39" s="5" t="s">
        <v>28</v>
      </c>
      <c r="L39" s="35" t="str">
        <f>IF(OR(L9="",L37=""),"",L9/L37)</f>
        <v/>
      </c>
      <c r="M39" s="26" t="s">
        <v>13</v>
      </c>
      <c r="N39" s="65"/>
    </row>
    <row r="40" spans="2:29" ht="9.9499999999999993" customHeight="1" x14ac:dyDescent="0.25">
      <c r="B40" s="78"/>
      <c r="C40" s="58"/>
      <c r="D40" s="58"/>
      <c r="E40" s="58"/>
      <c r="F40" s="58"/>
      <c r="G40" s="58"/>
      <c r="H40" s="58"/>
      <c r="I40" s="58"/>
      <c r="J40" s="4"/>
      <c r="K40" s="5"/>
      <c r="L40" s="8"/>
      <c r="M40" s="9"/>
      <c r="N40" s="65"/>
    </row>
    <row r="41" spans="2:29" ht="17.100000000000001" customHeight="1" x14ac:dyDescent="0.35">
      <c r="B41" s="86" t="s">
        <v>33</v>
      </c>
      <c r="C41" s="87"/>
      <c r="D41" s="87"/>
      <c r="E41" s="87"/>
      <c r="F41" s="58"/>
      <c r="G41" s="101" t="str">
        <f>IF(L39="","",IF(L41&lt;L39,"Minimum area must be provided", " "))</f>
        <v/>
      </c>
      <c r="H41" s="101"/>
      <c r="I41" s="101"/>
      <c r="J41" s="101"/>
      <c r="K41" s="5" t="s">
        <v>27</v>
      </c>
      <c r="L41" s="42"/>
      <c r="M41" s="24" t="s">
        <v>19</v>
      </c>
      <c r="N41" s="65"/>
    </row>
    <row r="42" spans="2:29" ht="8.1" customHeight="1" x14ac:dyDescent="0.25">
      <c r="B42" s="78"/>
      <c r="C42" s="58"/>
      <c r="D42" s="58"/>
      <c r="E42" s="58"/>
      <c r="F42" s="58"/>
      <c r="G42" s="27"/>
      <c r="H42" s="27"/>
      <c r="I42" s="27"/>
      <c r="J42" s="27"/>
      <c r="K42" s="5"/>
      <c r="L42" s="8"/>
      <c r="M42" s="13"/>
      <c r="N42" s="65"/>
    </row>
    <row r="43" spans="2:29" ht="14.1" customHeight="1" x14ac:dyDescent="0.25">
      <c r="B43" s="88" t="s">
        <v>48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90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2:29" ht="8.1" customHeight="1" x14ac:dyDescent="0.25">
      <c r="B44" s="68"/>
      <c r="C44" s="60"/>
      <c r="D44" s="60"/>
      <c r="E44" s="60"/>
      <c r="F44" s="60"/>
      <c r="G44" s="60"/>
      <c r="H44" s="60"/>
      <c r="I44" s="60"/>
      <c r="J44" s="60"/>
      <c r="K44" s="60"/>
      <c r="L44" s="8"/>
      <c r="M44" s="60"/>
      <c r="N44" s="79"/>
      <c r="S44" s="17"/>
      <c r="T44" s="17"/>
      <c r="U44" s="15"/>
      <c r="V44" s="15"/>
      <c r="W44" s="12"/>
      <c r="X44" s="12"/>
      <c r="Y44" s="12"/>
      <c r="Z44" s="12"/>
      <c r="AA44" s="12"/>
      <c r="AB44" s="18"/>
      <c r="AC44" s="18"/>
    </row>
    <row r="45" spans="2:29" ht="17.100000000000001" customHeight="1" x14ac:dyDescent="0.35">
      <c r="B45" s="91" t="s">
        <v>41</v>
      </c>
      <c r="C45" s="92"/>
      <c r="D45" s="92"/>
      <c r="E45" s="92"/>
      <c r="F45" s="92"/>
      <c r="G45" s="61"/>
      <c r="H45" s="61"/>
      <c r="I45" s="60"/>
      <c r="J45" s="60"/>
      <c r="K45" s="62" t="s">
        <v>14</v>
      </c>
      <c r="L45" s="37" t="str">
        <f>IF(L9="","",0.005*L9)</f>
        <v/>
      </c>
      <c r="M45" s="24" t="s">
        <v>15</v>
      </c>
      <c r="N45" s="79"/>
      <c r="S45" s="17"/>
      <c r="T45" s="17"/>
      <c r="U45" s="17"/>
      <c r="V45" s="20"/>
      <c r="W45" s="20"/>
      <c r="X45" s="20"/>
      <c r="Y45" s="20"/>
      <c r="Z45" s="20"/>
      <c r="AA45" s="19"/>
      <c r="AB45" s="14"/>
      <c r="AC45" s="18"/>
    </row>
    <row r="46" spans="2:29" ht="9.9499999999999993" customHeight="1" x14ac:dyDescent="0.25">
      <c r="B46" s="68"/>
      <c r="C46" s="60"/>
      <c r="D46" s="60"/>
      <c r="E46" s="60"/>
      <c r="F46" s="60"/>
      <c r="G46" s="60"/>
      <c r="H46" s="60"/>
      <c r="I46" s="60"/>
      <c r="J46" s="60"/>
      <c r="K46" s="60"/>
      <c r="L46" s="8"/>
      <c r="M46" s="60"/>
      <c r="N46" s="79"/>
      <c r="S46" s="17"/>
      <c r="T46" s="17"/>
      <c r="U46" s="17"/>
      <c r="V46" s="17"/>
      <c r="W46" s="17"/>
      <c r="X46" s="12"/>
      <c r="Y46" s="12"/>
      <c r="Z46" s="19"/>
      <c r="AA46" s="19"/>
      <c r="AB46" s="14"/>
      <c r="AC46" s="18"/>
    </row>
    <row r="47" spans="2:29" ht="15" customHeight="1" x14ac:dyDescent="0.25">
      <c r="B47" s="91" t="s">
        <v>34</v>
      </c>
      <c r="C47" s="92"/>
      <c r="D47" s="92"/>
      <c r="E47" s="92"/>
      <c r="F47" s="92"/>
      <c r="G47" s="92"/>
      <c r="H47" s="61"/>
      <c r="I47" s="94" t="str">
        <f>IF(AND(L47&lt;1,L47&lt;&gt;""),"1 foot min. depth", " ")</f>
        <v xml:space="preserve"> </v>
      </c>
      <c r="J47" s="94"/>
      <c r="K47" s="62" t="s">
        <v>16</v>
      </c>
      <c r="L47" s="42"/>
      <c r="M47" s="13" t="s">
        <v>5</v>
      </c>
      <c r="N47" s="79"/>
      <c r="S47" s="17"/>
      <c r="T47" s="17"/>
      <c r="U47" s="12"/>
      <c r="V47" s="20"/>
      <c r="W47" s="20"/>
      <c r="X47" s="20"/>
      <c r="Y47" s="20"/>
      <c r="Z47" s="20"/>
      <c r="AA47" s="19"/>
      <c r="AB47" s="14"/>
      <c r="AC47" s="18"/>
    </row>
    <row r="48" spans="2:29" ht="9.9499999999999993" customHeight="1" x14ac:dyDescent="0.25">
      <c r="B48" s="68"/>
      <c r="C48" s="60"/>
      <c r="D48" s="60"/>
      <c r="E48" s="60"/>
      <c r="F48" s="60"/>
      <c r="G48" s="60"/>
      <c r="H48" s="60"/>
      <c r="I48" s="60"/>
      <c r="J48" s="60"/>
      <c r="K48" s="60"/>
      <c r="L48" s="8"/>
      <c r="M48" s="60"/>
      <c r="N48" s="79"/>
      <c r="S48" s="10"/>
      <c r="T48" s="10"/>
      <c r="U48" s="14"/>
      <c r="V48" s="14"/>
      <c r="W48" s="12"/>
      <c r="X48" s="12"/>
      <c r="Y48" s="12"/>
      <c r="Z48" s="12"/>
      <c r="AA48" s="12"/>
      <c r="AB48" s="21"/>
      <c r="AC48" s="18"/>
    </row>
    <row r="49" spans="2:29" ht="17.100000000000001" customHeight="1" x14ac:dyDescent="0.25">
      <c r="B49" s="91" t="s">
        <v>35</v>
      </c>
      <c r="C49" s="92"/>
      <c r="D49" s="92"/>
      <c r="E49" s="92"/>
      <c r="F49" s="92"/>
      <c r="G49" s="60"/>
      <c r="H49" s="60"/>
      <c r="I49" s="60"/>
      <c r="J49" s="60"/>
      <c r="K49" s="62" t="s">
        <v>18</v>
      </c>
      <c r="L49" s="38" t="str">
        <f>IF(OR(L45="",L47=""),"",L45/L47)</f>
        <v/>
      </c>
      <c r="M49" s="13" t="s">
        <v>19</v>
      </c>
      <c r="N49" s="65"/>
      <c r="S49" s="17"/>
      <c r="T49" s="17"/>
      <c r="U49" s="17"/>
      <c r="V49" s="17"/>
      <c r="W49" s="17"/>
      <c r="X49" s="12"/>
      <c r="Y49" s="12"/>
      <c r="Z49" s="22"/>
      <c r="AA49" s="22"/>
      <c r="AB49" s="15"/>
      <c r="AC49" s="18"/>
    </row>
    <row r="50" spans="2:29" ht="9.9499999999999993" customHeight="1" x14ac:dyDescent="0.25">
      <c r="B50" s="80"/>
      <c r="C50" s="61"/>
      <c r="D50" s="61"/>
      <c r="E50" s="61"/>
      <c r="F50" s="61"/>
      <c r="G50" s="60"/>
      <c r="H50" s="60"/>
      <c r="I50" s="60"/>
      <c r="J50" s="60"/>
      <c r="K50" s="60"/>
      <c r="L50" s="8"/>
      <c r="M50" s="60"/>
      <c r="N50" s="79"/>
      <c r="S50" s="17"/>
      <c r="T50" s="17"/>
      <c r="U50" s="17"/>
      <c r="V50" s="17"/>
      <c r="W50" s="17"/>
      <c r="X50" s="12"/>
      <c r="Y50" s="12"/>
      <c r="Z50" s="22"/>
      <c r="AA50" s="22"/>
      <c r="AB50" s="16"/>
      <c r="AC50" s="18"/>
    </row>
    <row r="51" spans="2:29" ht="15" customHeight="1" x14ac:dyDescent="0.25">
      <c r="B51" s="91" t="s">
        <v>50</v>
      </c>
      <c r="C51" s="92"/>
      <c r="D51" s="92"/>
      <c r="F51" s="95" t="str">
        <f>IF(AND(L51&lt;1.5,L51&lt;&gt;""),"Width may be no less than 1.5 inches"," ")</f>
        <v xml:space="preserve"> </v>
      </c>
      <c r="G51" s="95"/>
      <c r="H51" s="95"/>
      <c r="I51" s="95"/>
      <c r="J51" s="93" t="s">
        <v>21</v>
      </c>
      <c r="K51" s="93"/>
      <c r="L51" s="45"/>
      <c r="M51" s="13" t="s">
        <v>17</v>
      </c>
      <c r="N51" s="79"/>
      <c r="S51" s="17"/>
      <c r="T51" s="17"/>
      <c r="U51" s="17"/>
      <c r="V51" s="17"/>
      <c r="W51" s="17"/>
      <c r="X51" s="12"/>
      <c r="Y51" s="12"/>
      <c r="Z51" s="22"/>
      <c r="AA51" s="22"/>
      <c r="AB51" s="16"/>
      <c r="AC51" s="18"/>
    </row>
    <row r="52" spans="2:29" ht="8.1" customHeight="1" x14ac:dyDescent="0.25">
      <c r="B52" s="80" t="s">
        <v>47</v>
      </c>
      <c r="C52" s="61"/>
      <c r="D52" s="61"/>
      <c r="E52" s="61"/>
      <c r="F52" s="61"/>
      <c r="G52" s="40"/>
      <c r="H52" s="40"/>
      <c r="I52" s="40"/>
      <c r="J52" s="60"/>
      <c r="K52" s="60"/>
      <c r="L52" s="8"/>
      <c r="M52" s="60"/>
      <c r="N52" s="79"/>
      <c r="S52" s="17"/>
      <c r="T52" s="17"/>
      <c r="U52" s="17"/>
      <c r="V52" s="17"/>
      <c r="W52" s="17"/>
      <c r="X52" s="12"/>
      <c r="Y52" s="12"/>
      <c r="Z52" s="22"/>
      <c r="AA52" s="22"/>
      <c r="AB52" s="16"/>
      <c r="AC52" s="18"/>
    </row>
    <row r="53" spans="2:29" ht="14.1" customHeight="1" x14ac:dyDescent="0.25">
      <c r="B53" s="82" t="s">
        <v>4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7"/>
    </row>
    <row r="54" spans="2:29" ht="14.1" customHeight="1" thickBot="1" x14ac:dyDescent="0.3">
      <c r="B54" s="98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100"/>
    </row>
    <row r="55" spans="2:29" ht="15" hidden="1" customHeight="1" x14ac:dyDescent="0.25"/>
    <row r="56" spans="2:29" ht="15" hidden="1" customHeight="1" x14ac:dyDescent="0.25"/>
    <row r="57" spans="2:29" hidden="1" x14ac:dyDescent="0.25"/>
    <row r="58" spans="2:29" x14ac:dyDescent="0.25"/>
  </sheetData>
  <sheetProtection password="9F7A" sheet="1" objects="1" scenarios="1" selectLockedCells="1"/>
  <mergeCells count="49">
    <mergeCell ref="B7:J7"/>
    <mergeCell ref="B9:I9"/>
    <mergeCell ref="B22:I22"/>
    <mergeCell ref="B31:J31"/>
    <mergeCell ref="B5:N5"/>
    <mergeCell ref="B26:D26"/>
    <mergeCell ref="E26:N26"/>
    <mergeCell ref="B25:N25"/>
    <mergeCell ref="B20:F20"/>
    <mergeCell ref="G20:K20"/>
    <mergeCell ref="B35:F35"/>
    <mergeCell ref="G35:J35"/>
    <mergeCell ref="B11:N11"/>
    <mergeCell ref="B13:F13"/>
    <mergeCell ref="B15:J15"/>
    <mergeCell ref="B16:I16"/>
    <mergeCell ref="B18:C18"/>
    <mergeCell ref="B33:N33"/>
    <mergeCell ref="B24:K24"/>
    <mergeCell ref="F18:H18"/>
    <mergeCell ref="F19:H19"/>
    <mergeCell ref="C28:G28"/>
    <mergeCell ref="C29:G29"/>
    <mergeCell ref="H28:J29"/>
    <mergeCell ref="L2:N2"/>
    <mergeCell ref="M4:N4"/>
    <mergeCell ref="D3:G3"/>
    <mergeCell ref="M3:N3"/>
    <mergeCell ref="D4:G4"/>
    <mergeCell ref="B1:G2"/>
    <mergeCell ref="H1:I1"/>
    <mergeCell ref="J1:K2"/>
    <mergeCell ref="L1:N1"/>
    <mergeCell ref="H2:I2"/>
    <mergeCell ref="C53:N53"/>
    <mergeCell ref="B54:N54"/>
    <mergeCell ref="B41:E41"/>
    <mergeCell ref="G41:J41"/>
    <mergeCell ref="B39:I39"/>
    <mergeCell ref="G37:J37"/>
    <mergeCell ref="B37:F37"/>
    <mergeCell ref="B43:N43"/>
    <mergeCell ref="B49:F49"/>
    <mergeCell ref="J51:K51"/>
    <mergeCell ref="B47:G47"/>
    <mergeCell ref="I47:J47"/>
    <mergeCell ref="B45:F45"/>
    <mergeCell ref="B51:D51"/>
    <mergeCell ref="F51:I51"/>
  </mergeCells>
  <conditionalFormatting sqref="G34">
    <cfRule type="cellIs" dxfId="16" priority="42" stopIfTrue="1" operator="notBetween">
      <formula>0</formula>
      <formula>100</formula>
    </cfRule>
  </conditionalFormatting>
  <conditionalFormatting sqref="G35:J35">
    <cfRule type="expression" priority="9" stopIfTrue="1">
      <formula>L35=""</formula>
    </cfRule>
    <cfRule type="expression" dxfId="15" priority="33">
      <formula>$L$35&lt;4</formula>
    </cfRule>
  </conditionalFormatting>
  <conditionalFormatting sqref="L35">
    <cfRule type="containsBlanks" priority="31" stopIfTrue="1">
      <formula>LEN(TRIM(L35))=0</formula>
    </cfRule>
    <cfRule type="cellIs" dxfId="14" priority="32" operator="lessThan">
      <formula>4</formula>
    </cfRule>
    <cfRule type="cellIs" dxfId="13" priority="43" operator="lessThan">
      <formula>4</formula>
    </cfRule>
  </conditionalFormatting>
  <conditionalFormatting sqref="L37">
    <cfRule type="cellIs" dxfId="12" priority="28" operator="greaterThan">
      <formula>$L$31</formula>
    </cfRule>
    <cfRule type="cellIs" dxfId="11" priority="29" operator="greaterThan">
      <formula>$L$31</formula>
    </cfRule>
  </conditionalFormatting>
  <conditionalFormatting sqref="G37:J37">
    <cfRule type="expression" dxfId="10" priority="27">
      <formula>$L$37&gt;$L$31</formula>
    </cfRule>
  </conditionalFormatting>
  <conditionalFormatting sqref="L41">
    <cfRule type="cellIs" dxfId="9" priority="22" operator="lessThan">
      <formula>$L$39</formula>
    </cfRule>
    <cfRule type="cellIs" dxfId="8" priority="26" operator="lessThan">
      <formula>$L$39</formula>
    </cfRule>
  </conditionalFormatting>
  <conditionalFormatting sqref="G41:J41">
    <cfRule type="expression" dxfId="7" priority="21">
      <formula>$L$41&lt;$L$39</formula>
    </cfRule>
  </conditionalFormatting>
  <conditionalFormatting sqref="L47">
    <cfRule type="containsBlanks" priority="8" stopIfTrue="1">
      <formula>LEN(TRIM(L47))=0</formula>
    </cfRule>
    <cfRule type="cellIs" dxfId="6" priority="19" operator="lessThan">
      <formula>1</formula>
    </cfRule>
    <cfRule type="cellIs" dxfId="5" priority="20" operator="lessThan">
      <formula>1</formula>
    </cfRule>
  </conditionalFormatting>
  <conditionalFormatting sqref="I47:J47">
    <cfRule type="expression" priority="7" stopIfTrue="1">
      <formula>L47=""</formula>
    </cfRule>
    <cfRule type="expression" dxfId="4" priority="17">
      <formula>$L$47&lt;1</formula>
    </cfRule>
  </conditionalFormatting>
  <conditionalFormatting sqref="F51:I51">
    <cfRule type="expression" priority="6" stopIfTrue="1">
      <formula>L51=""</formula>
    </cfRule>
    <cfRule type="expression" dxfId="3" priority="12">
      <formula>$L$51&lt;1.5</formula>
    </cfRule>
  </conditionalFormatting>
  <conditionalFormatting sqref="L31">
    <cfRule type="cellIs" dxfId="2" priority="4" operator="greaterThan">
      <formula>5</formula>
    </cfRule>
  </conditionalFormatting>
  <conditionalFormatting sqref="B25">
    <cfRule type="expression" dxfId="1" priority="2">
      <formula>AND(OR(depthOfBasinImpermeableConstraint&lt;=0,depthOfBasinGroundwaterCosntraint&lt;=0),NOT(OR($L$22="",$L$24="")))</formula>
    </cfRule>
  </conditionalFormatting>
  <conditionalFormatting sqref="G20:K20">
    <cfRule type="expression" dxfId="0" priority="1">
      <formula>$G$20&lt;&gt;""</formula>
    </cfRule>
  </conditionalFormatting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E2:P13"/>
  <sheetViews>
    <sheetView workbookViewId="0">
      <selection activeCell="C21" sqref="C21"/>
    </sheetView>
  </sheetViews>
  <sheetFormatPr defaultRowHeight="15" x14ac:dyDescent="0.25"/>
  <cols>
    <col min="1" max="1" width="15.7109375" customWidth="1"/>
    <col min="5" max="5" width="9.140625" style="3"/>
    <col min="8" max="8" width="9.140625" style="3"/>
    <col min="10" max="11" width="9.140625" style="3"/>
    <col min="13" max="14" width="9.140625" style="3"/>
    <col min="16" max="16" width="12.7109375" style="3" customWidth="1"/>
  </cols>
  <sheetData>
    <row r="2" spans="5:16" x14ac:dyDescent="0.25">
      <c r="E2"/>
      <c r="H2"/>
      <c r="J2"/>
      <c r="K2"/>
      <c r="M2"/>
      <c r="N2"/>
      <c r="P2"/>
    </row>
    <row r="3" spans="5:16" x14ac:dyDescent="0.25">
      <c r="E3"/>
      <c r="H3"/>
      <c r="J3"/>
      <c r="K3"/>
      <c r="M3"/>
      <c r="N3"/>
      <c r="P3"/>
    </row>
    <row r="4" spans="5:16" x14ac:dyDescent="0.25">
      <c r="E4"/>
      <c r="H4"/>
      <c r="J4"/>
      <c r="K4"/>
      <c r="M4"/>
      <c r="N4"/>
      <c r="P4"/>
    </row>
    <row r="5" spans="5:16" x14ac:dyDescent="0.25">
      <c r="E5"/>
      <c r="H5"/>
      <c r="J5"/>
      <c r="K5"/>
      <c r="M5"/>
      <c r="N5"/>
      <c r="P5"/>
    </row>
    <row r="6" spans="5:16" x14ac:dyDescent="0.25">
      <c r="E6"/>
      <c r="H6"/>
      <c r="J6"/>
      <c r="K6"/>
      <c r="M6"/>
      <c r="N6"/>
      <c r="P6"/>
    </row>
    <row r="7" spans="5:16" x14ac:dyDescent="0.25">
      <c r="E7"/>
      <c r="H7"/>
      <c r="J7"/>
      <c r="K7"/>
      <c r="M7"/>
      <c r="N7"/>
      <c r="P7"/>
    </row>
    <row r="8" spans="5:16" x14ac:dyDescent="0.25">
      <c r="E8"/>
      <c r="H8"/>
      <c r="J8"/>
      <c r="K8"/>
      <c r="M8"/>
      <c r="N8"/>
      <c r="P8"/>
    </row>
    <row r="9" spans="5:16" x14ac:dyDescent="0.25">
      <c r="E9"/>
      <c r="H9"/>
      <c r="J9"/>
      <c r="K9"/>
      <c r="M9"/>
      <c r="N9"/>
      <c r="P9"/>
    </row>
    <row r="10" spans="5:16" x14ac:dyDescent="0.25">
      <c r="E10"/>
      <c r="H10"/>
      <c r="J10"/>
      <c r="K10"/>
      <c r="M10"/>
      <c r="N10"/>
      <c r="P10"/>
    </row>
    <row r="11" spans="5:16" x14ac:dyDescent="0.25">
      <c r="E11"/>
      <c r="H11"/>
      <c r="J11"/>
      <c r="K11"/>
      <c r="M11"/>
      <c r="N11"/>
      <c r="P11"/>
    </row>
    <row r="12" spans="5:16" x14ac:dyDescent="0.25">
      <c r="E12"/>
      <c r="H12"/>
      <c r="J12"/>
      <c r="K12"/>
      <c r="M12"/>
      <c r="N12"/>
      <c r="P12"/>
    </row>
    <row r="13" spans="5:16" x14ac:dyDescent="0.25">
      <c r="E13"/>
      <c r="H13"/>
      <c r="J13"/>
      <c r="K13"/>
      <c r="M13"/>
      <c r="N13"/>
      <c r="P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Infiltration Basin</vt:lpstr>
      <vt:lpstr>Sheet1</vt:lpstr>
      <vt:lpstr>'Infiltration Basin'!Print_Area</vt:lpstr>
    </vt:vector>
  </TitlesOfParts>
  <Company>Riverside County Flood Control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csweiss</dc:creator>
  <cp:lastModifiedBy>Bruckner, Scott</cp:lastModifiedBy>
  <cp:lastPrinted>2014-06-05T17:44:36Z</cp:lastPrinted>
  <dcterms:created xsi:type="dcterms:W3CDTF">2009-01-28T16:11:25Z</dcterms:created>
  <dcterms:modified xsi:type="dcterms:W3CDTF">2015-01-06T01:47:31Z</dcterms:modified>
</cp:coreProperties>
</file>