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19020" windowHeight="11580"/>
  </bookViews>
  <sheets>
    <sheet name="Trench 1" sheetId="7" r:id="rId1"/>
  </sheets>
  <definedNames>
    <definedName name="_xlnm.Print_Area" localSheetId="0">'Trench 1'!$B:$N</definedName>
  </definedNames>
  <calcPr calcId="145621"/>
</workbook>
</file>

<file path=xl/calcChain.xml><?xml version="1.0" encoding="utf-8"?>
<calcChain xmlns="http://schemas.openxmlformats.org/spreadsheetml/2006/main">
  <c r="M16" i="7" l="1"/>
  <c r="M33" i="7" l="1"/>
  <c r="M28" i="7"/>
  <c r="M29" i="7" s="1"/>
  <c r="M21" i="7"/>
  <c r="K8" i="7"/>
  <c r="J35" i="7"/>
  <c r="J37" i="7"/>
  <c r="M23" i="7" l="1"/>
  <c r="I26" i="7" s="1"/>
  <c r="G31" i="7"/>
</calcChain>
</file>

<file path=xl/sharedStrings.xml><?xml version="1.0" encoding="utf-8"?>
<sst xmlns="http://schemas.openxmlformats.org/spreadsheetml/2006/main" count="68" uniqueCount="60">
  <si>
    <t>acres</t>
  </si>
  <si>
    <t>ft</t>
  </si>
  <si>
    <t>in/hr</t>
  </si>
  <si>
    <t xml:space="preserve">FS = </t>
  </si>
  <si>
    <t xml:space="preserve">I = </t>
  </si>
  <si>
    <t>n =</t>
  </si>
  <si>
    <t>Trench Sizing</t>
  </si>
  <si>
    <r>
      <t>ft</t>
    </r>
    <r>
      <rPr>
        <vertAlign val="superscript"/>
        <sz val="11"/>
        <rFont val="Times New Roman"/>
        <family val="1"/>
      </rPr>
      <t>2</t>
    </r>
  </si>
  <si>
    <t xml:space="preserve">Enter Factor of Safety, FS (unitless)  </t>
  </si>
  <si>
    <r>
      <t>Calculate D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.  </t>
    </r>
  </si>
  <si>
    <r>
      <t>Calculate the design depth of water, d</t>
    </r>
    <r>
      <rPr>
        <vertAlign val="subscript"/>
        <sz val="11"/>
        <rFont val="Times New Roman"/>
        <family val="1"/>
      </rPr>
      <t>W</t>
    </r>
    <r>
      <rPr>
        <sz val="11"/>
        <rFont val="Times New Roman"/>
        <family val="1"/>
      </rPr>
      <t xml:space="preserve"> </t>
    </r>
  </si>
  <si>
    <t>12 (in/ft) x (n /100) x FS</t>
  </si>
  <si>
    <t>Enter Infiltration rate</t>
  </si>
  <si>
    <r>
      <t>Enter proposed reservoir layer depth D</t>
    </r>
    <r>
      <rPr>
        <vertAlign val="subscript"/>
        <sz val="11"/>
        <rFont val="Times New Roman"/>
        <family val="1"/>
      </rPr>
      <t>R</t>
    </r>
    <r>
      <rPr>
        <sz val="11"/>
        <rFont val="Times New Roman"/>
        <family val="1"/>
      </rPr>
      <t>, must be ≤ D</t>
    </r>
    <r>
      <rPr>
        <vertAlign val="subscript"/>
        <sz val="11"/>
        <rFont val="Times New Roman"/>
        <family val="1"/>
      </rPr>
      <t>MAX</t>
    </r>
  </si>
  <si>
    <t xml:space="preserve">Proposed Design Surface Area </t>
  </si>
  <si>
    <t xml:space="preserve">% </t>
  </si>
  <si>
    <t>Enter depth to top of bedrock or impermeable layer (measured from finished grade)</t>
  </si>
  <si>
    <r>
      <t>D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is the smaller of:</t>
    </r>
  </si>
  <si>
    <r>
      <t>Minimum Surface Area,  A</t>
    </r>
    <r>
      <rPr>
        <vertAlign val="subscript"/>
        <sz val="11"/>
        <rFont val="Times New Roman"/>
        <family val="1"/>
      </rPr>
      <t>S</t>
    </r>
  </si>
  <si>
    <t>Enter the area tributary to this feature, Max = 10 acres</t>
  </si>
  <si>
    <r>
      <t>Design d</t>
    </r>
    <r>
      <rPr>
        <vertAlign val="subscript"/>
        <sz val="11"/>
        <rFont val="Times New Roman"/>
        <family val="1"/>
      </rPr>
      <t>W</t>
    </r>
    <r>
      <rPr>
        <sz val="11"/>
        <rFont val="Times New Roman"/>
        <family val="1"/>
      </rPr>
      <t>=</t>
    </r>
  </si>
  <si>
    <r>
      <t>A</t>
    </r>
    <r>
      <rPr>
        <vertAlign val="subscript"/>
        <sz val="11"/>
        <rFont val="Times New Roman"/>
        <family val="1"/>
      </rPr>
      <t>S</t>
    </r>
    <r>
      <rPr>
        <sz val="11"/>
        <rFont val="Times New Roman"/>
        <family val="1"/>
      </rPr>
      <t xml:space="preserve"> = </t>
    </r>
  </si>
  <si>
    <r>
      <t>A</t>
    </r>
    <r>
      <rPr>
        <vertAlign val="subscript"/>
        <sz val="11"/>
        <rFont val="Times New Roman"/>
        <family val="1"/>
      </rPr>
      <t>D</t>
    </r>
    <r>
      <rPr>
        <sz val="11"/>
        <rFont val="Times New Roman"/>
        <family val="1"/>
      </rPr>
      <t xml:space="preserve"> = </t>
    </r>
  </si>
  <si>
    <r>
      <t>D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=</t>
    </r>
  </si>
  <si>
    <r>
      <t>D</t>
    </r>
    <r>
      <rPr>
        <vertAlign val="subscript"/>
        <sz val="11"/>
        <rFont val="Times New Roman"/>
        <family val="1"/>
      </rPr>
      <t xml:space="preserve">MAX </t>
    </r>
    <r>
      <rPr>
        <sz val="11"/>
        <rFont val="Times New Roman"/>
        <family val="1"/>
      </rPr>
      <t>=</t>
    </r>
  </si>
  <si>
    <r>
      <t>D</t>
    </r>
    <r>
      <rPr>
        <vertAlign val="subscript"/>
        <sz val="11"/>
        <rFont val="Times New Roman"/>
        <family val="1"/>
      </rPr>
      <t>R</t>
    </r>
    <r>
      <rPr>
        <sz val="11"/>
        <rFont val="Times New Roman"/>
        <family val="1"/>
      </rPr>
      <t xml:space="preserve"> =</t>
    </r>
  </si>
  <si>
    <r>
      <t>D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=</t>
    </r>
  </si>
  <si>
    <t xml:space="preserve">If the trench has been designed correctly, there should be no error messages on the spreadsheet.  </t>
  </si>
  <si>
    <t>Yes</t>
  </si>
  <si>
    <t>No</t>
  </si>
  <si>
    <t>Sediment Control Provided? (Use pulldown)</t>
  </si>
  <si>
    <t>Geotechnical report attached? (Use pulldown)</t>
  </si>
  <si>
    <r>
      <t>Minimum Width = D</t>
    </r>
    <r>
      <rPr>
        <vertAlign val="subscript"/>
        <sz val="11"/>
        <rFont val="Times New Roman"/>
        <family val="1"/>
      </rPr>
      <t>R</t>
    </r>
    <r>
      <rPr>
        <sz val="11"/>
        <rFont val="Times New Roman"/>
        <family val="1"/>
      </rPr>
      <t xml:space="preserve"> + 1 foot pea gravel </t>
    </r>
    <r>
      <rPr>
        <sz val="11"/>
        <color indexed="9"/>
        <rFont val="Times New Roman"/>
        <family val="1"/>
      </rPr>
      <t>'</t>
    </r>
  </si>
  <si>
    <t>Depth to groundwater - 11 ft; &amp; Depth to impermeable layer - 6 ft</t>
  </si>
  <si>
    <r>
      <t>D</t>
    </r>
    <r>
      <rPr>
        <vertAlign val="subscript"/>
        <sz val="11"/>
        <rFont val="Times New Roman"/>
        <family val="1"/>
      </rPr>
      <t>MAX</t>
    </r>
    <r>
      <rPr>
        <sz val="11"/>
        <rFont val="Times New Roman"/>
        <family val="1"/>
      </rPr>
      <t xml:space="preserve"> is the smaller value of D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and D</t>
    </r>
    <r>
      <rPr>
        <vertAlign val="subscript"/>
        <sz val="11"/>
        <rFont val="Times New Roman"/>
        <family val="1"/>
      </rPr>
      <t>2,</t>
    </r>
    <r>
      <rPr>
        <sz val="11"/>
        <rFont val="Times New Roman"/>
        <family val="1"/>
      </rPr>
      <t xml:space="preserve"> must be less than or equal to 8 feet.</t>
    </r>
  </si>
  <si>
    <r>
      <t>ft</t>
    </r>
    <r>
      <rPr>
        <vertAlign val="superscript"/>
        <sz val="11"/>
        <rFont val="Arial"/>
        <family val="2"/>
      </rPr>
      <t>3</t>
    </r>
  </si>
  <si>
    <r>
      <t>V</t>
    </r>
    <r>
      <rPr>
        <vertAlign val="subscript"/>
        <sz val="11"/>
        <rFont val="Times New Roman"/>
        <family val="1"/>
      </rPr>
      <t>BMP</t>
    </r>
    <r>
      <rPr>
        <sz val="11"/>
        <rFont val="Times New Roman"/>
        <family val="1"/>
      </rPr>
      <t>=</t>
    </r>
  </si>
  <si>
    <r>
      <t>D</t>
    </r>
    <r>
      <rPr>
        <vertAlign val="subscript"/>
        <sz val="11"/>
        <rFont val="Book Antiqua"/>
        <family val="1"/>
      </rPr>
      <t>1</t>
    </r>
    <r>
      <rPr>
        <b/>
        <i/>
        <sz val="11"/>
        <rFont val="Book Antiqua"/>
        <family val="1"/>
      </rPr>
      <t xml:space="preserve"> =</t>
    </r>
  </si>
  <si>
    <r>
      <t>Design d</t>
    </r>
    <r>
      <rPr>
        <vertAlign val="subscript"/>
        <sz val="11"/>
        <rFont val="Times New Roman"/>
        <family val="1"/>
      </rPr>
      <t xml:space="preserve">W </t>
    </r>
    <r>
      <rPr>
        <sz val="11"/>
        <rFont val="Times New Roman"/>
        <family val="1"/>
      </rPr>
      <t>=</t>
    </r>
  </si>
  <si>
    <r>
      <t>(D</t>
    </r>
    <r>
      <rPr>
        <vertAlign val="subscript"/>
        <sz val="11"/>
        <rFont val="Times New Roman"/>
        <family val="1"/>
      </rPr>
      <t>R</t>
    </r>
    <r>
      <rPr>
        <sz val="11"/>
        <rFont val="Times New Roman"/>
        <family val="1"/>
      </rPr>
      <t>) x (n/100)</t>
    </r>
  </si>
  <si>
    <r>
      <t>A</t>
    </r>
    <r>
      <rPr>
        <vertAlign val="subscript"/>
        <sz val="11"/>
        <rFont val="Times New Roman"/>
        <family val="1"/>
      </rPr>
      <t>S</t>
    </r>
    <r>
      <rPr>
        <sz val="11"/>
        <rFont val="Times New Roman"/>
        <family val="1"/>
      </rPr>
      <t xml:space="preserve">= </t>
    </r>
  </si>
  <si>
    <r>
      <t>V</t>
    </r>
    <r>
      <rPr>
        <vertAlign val="subscript"/>
        <sz val="11"/>
        <rFont val="Times New Roman"/>
        <family val="1"/>
      </rPr>
      <t>BMP</t>
    </r>
  </si>
  <si>
    <r>
      <t>d</t>
    </r>
    <r>
      <rPr>
        <vertAlign val="subscript"/>
        <sz val="11"/>
        <rFont val="Times New Roman"/>
        <family val="1"/>
      </rPr>
      <t>W</t>
    </r>
  </si>
  <si>
    <t>Enter depth to historic high groundwater mark (measured from finished grade)</t>
  </si>
  <si>
    <t xml:space="preserve">Calculate Maximium Depth of the Reservoir Layer </t>
  </si>
  <si>
    <t xml:space="preserve">BMP ID </t>
  </si>
  <si>
    <t>Legend:</t>
  </si>
  <si>
    <t>Required Entries</t>
  </si>
  <si>
    <t>Calculated Cells</t>
  </si>
  <si>
    <t>Company Name:</t>
  </si>
  <si>
    <t>Date:</t>
  </si>
  <si>
    <t>Designed by:</t>
  </si>
  <si>
    <t>County/City Case No.:</t>
  </si>
  <si>
    <t>Design Volume</t>
  </si>
  <si>
    <t xml:space="preserve">Notes: </t>
  </si>
  <si>
    <r>
      <t>Enter V</t>
    </r>
    <r>
      <rPr>
        <vertAlign val="subscript"/>
        <sz val="11"/>
        <rFont val="Times New Roman"/>
        <family val="1"/>
      </rPr>
      <t>BMP</t>
    </r>
    <r>
      <rPr>
        <sz val="11"/>
        <rFont val="Times New Roman"/>
        <family val="1"/>
      </rPr>
      <t xml:space="preserve"> determined from Section 4.3 of this Handbook </t>
    </r>
  </si>
  <si>
    <r>
      <t xml:space="preserve">Infiltration Trench  - Design Procedure                                                   </t>
    </r>
    <r>
      <rPr>
        <sz val="9"/>
        <rFont val="Times New Roman"/>
        <family val="1"/>
      </rPr>
      <t>(Rev. 06-2014)</t>
    </r>
  </si>
  <si>
    <t>I (in/hr) x  48 hrs</t>
  </si>
  <si>
    <t>Obtain from Table 1, Appendix B: "Infiltration Testing" of this BMP Handbook</t>
  </si>
  <si>
    <r>
      <t>A</t>
    </r>
    <r>
      <rPr>
        <vertAlign val="subscript"/>
        <sz val="11"/>
        <rFont val="Times New Roman"/>
        <family val="1"/>
      </rPr>
      <t>TRIB</t>
    </r>
    <r>
      <rPr>
        <sz val="11"/>
        <rFont val="Times New Roman"/>
        <family val="1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</si>
</sst>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name val="Arial"/>
      <family val="2"/>
    </font>
    <font>
      <vertAlign val="subscript"/>
      <sz val="11"/>
      <name val="Times New Roman"/>
      <family val="1"/>
    </font>
    <font>
      <u/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0"/>
      <color indexed="18"/>
      <name val="Book Antiqua"/>
      <family val="1"/>
    </font>
    <font>
      <sz val="11"/>
      <color indexed="10"/>
      <name val="Times New Roman"/>
      <family val="1"/>
    </font>
    <font>
      <sz val="11"/>
      <color indexed="60"/>
      <name val="Times New Roman"/>
      <family val="1"/>
    </font>
    <font>
      <b/>
      <i/>
      <sz val="10"/>
      <color indexed="18"/>
      <name val="Book Antiqua"/>
      <family val="1"/>
    </font>
    <font>
      <sz val="11"/>
      <color indexed="9"/>
      <name val="Times New Roman"/>
      <family val="1"/>
    </font>
    <font>
      <sz val="10.5"/>
      <name val="Times New Roman"/>
      <family val="1"/>
    </font>
    <font>
      <b/>
      <i/>
      <sz val="12"/>
      <color indexed="18"/>
      <name val="Cambria"/>
      <family val="1"/>
    </font>
    <font>
      <sz val="10"/>
      <color indexed="9"/>
      <name val="Arial"/>
      <family val="2"/>
    </font>
    <font>
      <sz val="10.5"/>
      <color indexed="9"/>
      <name val="Arial"/>
      <family val="2"/>
    </font>
    <font>
      <vertAlign val="superscript"/>
      <sz val="11"/>
      <name val="Arial"/>
      <family val="2"/>
    </font>
    <font>
      <b/>
      <i/>
      <sz val="11"/>
      <name val="Book Antiqua"/>
      <family val="1"/>
    </font>
    <font>
      <vertAlign val="subscript"/>
      <sz val="11"/>
      <name val="Book Antiqu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7"/>
      <color rgb="FFFF0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</borders>
  <cellStyleXfs count="21">
    <xf numFmtId="0" fontId="0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5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6" xfId="17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19" xfId="0" applyBorder="1"/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2" fillId="0" borderId="19" xfId="5" applyFont="1" applyFill="1" applyBorder="1" applyAlignment="1" applyProtection="1">
      <alignment vertical="center"/>
    </xf>
    <xf numFmtId="0" fontId="2" fillId="0" borderId="0" xfId="5" applyFont="1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9" xfId="0" applyBorder="1" applyProtection="1"/>
    <xf numFmtId="0" fontId="4" fillId="0" borderId="0" xfId="17" applyFont="1" applyBorder="1" applyAlignment="1" applyProtection="1">
      <alignment vertical="center"/>
    </xf>
    <xf numFmtId="0" fontId="2" fillId="0" borderId="0" xfId="17" applyFont="1" applyBorder="1" applyAlignment="1" applyProtection="1">
      <alignment vertical="center"/>
    </xf>
    <xf numFmtId="0" fontId="5" fillId="0" borderId="0" xfId="17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17" applyFont="1" applyBorder="1" applyAlignment="1" applyProtection="1">
      <alignment horizontal="right" vertical="center"/>
    </xf>
    <xf numFmtId="0" fontId="4" fillId="0" borderId="22" xfId="17" applyFont="1" applyBorder="1" applyAlignment="1" applyProtection="1">
      <alignment horizontal="left" vertical="center"/>
    </xf>
    <xf numFmtId="0" fontId="4" fillId="0" borderId="0" xfId="17" applyFont="1" applyFill="1" applyBorder="1" applyAlignment="1" applyProtection="1">
      <alignment horizontal="left" vertical="center"/>
    </xf>
    <xf numFmtId="0" fontId="2" fillId="0" borderId="19" xfId="17" applyFont="1" applyBorder="1" applyAlignment="1" applyProtection="1">
      <alignment vertical="center"/>
    </xf>
    <xf numFmtId="0" fontId="3" fillId="0" borderId="0" xfId="17" applyFont="1" applyBorder="1" applyAlignment="1" applyProtection="1">
      <alignment horizontal="center" vertical="center" wrapText="1" shrinkToFit="1"/>
    </xf>
    <xf numFmtId="0" fontId="3" fillId="0" borderId="0" xfId="17" applyFont="1" applyBorder="1" applyAlignment="1" applyProtection="1">
      <alignment vertical="center" wrapText="1" shrinkToFit="1"/>
    </xf>
    <xf numFmtId="0" fontId="3" fillId="0" borderId="22" xfId="17" applyFont="1" applyBorder="1" applyAlignment="1" applyProtection="1">
      <alignment vertical="center" wrapText="1" shrinkToFit="1"/>
    </xf>
    <xf numFmtId="0" fontId="3" fillId="0" borderId="0" xfId="17" applyFont="1" applyFill="1" applyBorder="1" applyAlignment="1" applyProtection="1">
      <alignment vertical="center" wrapText="1" shrinkToFit="1"/>
    </xf>
    <xf numFmtId="0" fontId="4" fillId="0" borderId="0" xfId="19" applyFont="1" applyBorder="1" applyAlignment="1" applyProtection="1">
      <alignment horizontal="left"/>
    </xf>
    <xf numFmtId="0" fontId="2" fillId="0" borderId="0" xfId="20" applyFont="1" applyBorder="1" applyAlignment="1" applyProtection="1"/>
    <xf numFmtId="0" fontId="0" fillId="0" borderId="0" xfId="0" applyBorder="1" applyAlignment="1" applyProtection="1">
      <alignment vertical="center"/>
    </xf>
    <xf numFmtId="0" fontId="5" fillId="0" borderId="0" xfId="17" applyBorder="1" applyAlignment="1" applyProtection="1">
      <alignment vertical="center" wrapText="1"/>
    </xf>
    <xf numFmtId="2" fontId="4" fillId="0" borderId="22" xfId="17" applyNumberFormat="1" applyFont="1" applyBorder="1" applyAlignment="1" applyProtection="1">
      <alignment vertical="center" wrapText="1"/>
    </xf>
    <xf numFmtId="2" fontId="4" fillId="0" borderId="0" xfId="17" applyNumberFormat="1" applyFont="1" applyFill="1" applyBorder="1" applyAlignment="1" applyProtection="1">
      <alignment vertical="center" wrapText="1"/>
    </xf>
    <xf numFmtId="0" fontId="4" fillId="0" borderId="4" xfId="17" applyFont="1" applyBorder="1" applyProtection="1"/>
    <xf numFmtId="0" fontId="2" fillId="0" borderId="4" xfId="17" applyFont="1" applyBorder="1" applyAlignment="1" applyProtection="1">
      <alignment vertical="top"/>
    </xf>
    <xf numFmtId="0" fontId="5" fillId="0" borderId="4" xfId="17" applyBorder="1" applyAlignment="1" applyProtection="1">
      <alignment vertical="top"/>
    </xf>
    <xf numFmtId="0" fontId="4" fillId="0" borderId="4" xfId="17" applyFont="1" applyBorder="1" applyAlignment="1" applyProtection="1">
      <alignment vertical="top"/>
    </xf>
    <xf numFmtId="0" fontId="5" fillId="0" borderId="4" xfId="17" applyBorder="1" applyAlignment="1" applyProtection="1">
      <alignment vertical="center" wrapText="1"/>
    </xf>
    <xf numFmtId="0" fontId="2" fillId="0" borderId="4" xfId="17" applyFont="1" applyBorder="1" applyAlignment="1" applyProtection="1">
      <alignment vertical="center"/>
    </xf>
    <xf numFmtId="0" fontId="2" fillId="0" borderId="23" xfId="17" applyFont="1" applyBorder="1" applyAlignment="1" applyProtection="1">
      <alignment vertical="center"/>
    </xf>
    <xf numFmtId="0" fontId="2" fillId="0" borderId="0" xfId="17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/>
    </xf>
    <xf numFmtId="0" fontId="2" fillId="0" borderId="19" xfId="0" applyFont="1" applyBorder="1" applyProtection="1"/>
    <xf numFmtId="0" fontId="4" fillId="0" borderId="0" xfId="0" applyFont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13" applyFont="1" applyFill="1" applyBorder="1" applyAlignment="1" applyProtection="1">
      <alignment horizontal="right" vertical="center"/>
    </xf>
    <xf numFmtId="0" fontId="4" fillId="5" borderId="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19" applyFont="1" applyBorder="1" applyAlignment="1" applyProtection="1">
      <alignment horizontal="right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2" fontId="4" fillId="5" borderId="8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4" fillId="0" borderId="0" xfId="17" applyFont="1" applyBorder="1" applyProtection="1"/>
    <xf numFmtId="0" fontId="11" fillId="0" borderId="0" xfId="14" applyFont="1" applyFill="1" applyBorder="1" applyAlignment="1" applyProtection="1">
      <alignment vertical="top"/>
    </xf>
    <xf numFmtId="0" fontId="6" fillId="0" borderId="22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7" fillId="0" borderId="19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2" xfId="0" applyBorder="1" applyAlignment="1" applyProtection="1"/>
    <xf numFmtId="0" fontId="0" fillId="0" borderId="0" xfId="0" applyFill="1" applyBorder="1" applyAlignment="1" applyProtection="1"/>
    <xf numFmtId="0" fontId="7" fillId="0" borderId="19" xfId="0" applyFont="1" applyBorder="1" applyProtection="1"/>
    <xf numFmtId="164" fontId="4" fillId="5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9" xfId="15" applyFont="1" applyFill="1" applyBorder="1" applyAlignment="1" applyProtection="1">
      <alignment horizontal="left" vertical="center"/>
    </xf>
    <xf numFmtId="0" fontId="4" fillId="0" borderId="0" xfId="16" applyFont="1" applyFill="1" applyBorder="1" applyAlignment="1" applyProtection="1">
      <alignment horizontal="left"/>
    </xf>
    <xf numFmtId="0" fontId="4" fillId="0" borderId="0" xfId="16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0" xfId="16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4" fontId="4" fillId="5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3" fontId="4" fillId="5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4" fillId="0" borderId="0" xfId="14" applyFont="1" applyFill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right" vertical="center"/>
    </xf>
    <xf numFmtId="0" fontId="0" fillId="0" borderId="19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22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7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top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18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top"/>
      <protection locked="0"/>
    </xf>
    <xf numFmtId="0" fontId="26" fillId="7" borderId="14" xfId="0" applyFont="1" applyFill="1" applyBorder="1" applyAlignment="1" applyProtection="1">
      <alignment horizontal="center" vertical="top"/>
      <protection locked="0"/>
    </xf>
    <xf numFmtId="0" fontId="26" fillId="7" borderId="10" xfId="0" applyFont="1" applyFill="1" applyBorder="1" applyAlignment="1" applyProtection="1">
      <alignment horizontal="center" vertical="top"/>
      <protection locked="0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2" fillId="0" borderId="16" xfId="0" applyFont="1" applyFill="1" applyBorder="1" applyProtection="1"/>
    <xf numFmtId="0" fontId="2" fillId="0" borderId="13" xfId="0" applyFont="1" applyFill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16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17" applyFont="1" applyBorder="1" applyAlignment="1" applyProtection="1">
      <alignment horizontal="center" vertical="top"/>
    </xf>
    <xf numFmtId="0" fontId="4" fillId="0" borderId="6" xfId="20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6" xfId="0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5" fillId="7" borderId="9" xfId="0" applyFont="1" applyFill="1" applyBorder="1" applyAlignment="1" applyProtection="1">
      <alignment horizontal="left" vertical="top" wrapText="1"/>
      <protection locked="0"/>
    </xf>
    <xf numFmtId="0" fontId="25" fillId="7" borderId="10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Border="1" applyProtection="1"/>
    <xf numFmtId="0" fontId="2" fillId="0" borderId="13" xfId="0" applyFont="1" applyBorder="1" applyProtection="1"/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19" xfId="0" applyFont="1" applyBorder="1" applyProtection="1"/>
    <xf numFmtId="0" fontId="2" fillId="0" borderId="0" xfId="0" applyFont="1" applyBorder="1" applyProtection="1"/>
    <xf numFmtId="0" fontId="2" fillId="7" borderId="0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</cellXfs>
  <cellStyles count="21">
    <cellStyle name="Normal" xfId="0" builtinId="0"/>
    <cellStyle name="Normal 10" xfId="1"/>
    <cellStyle name="Normal 11" xfId="2"/>
    <cellStyle name="Normal 12" xfId="3"/>
    <cellStyle name="Normal 13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3" xfId="13"/>
    <cellStyle name="Normal 4" xfId="14"/>
    <cellStyle name="Normal 5" xfId="15"/>
    <cellStyle name="Normal 6" xfId="16"/>
    <cellStyle name="Normal 7" xfId="17"/>
    <cellStyle name="Normal 7 2" xfId="18"/>
    <cellStyle name="Normal 8" xfId="19"/>
    <cellStyle name="Normal 9" xfId="20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0"/>
  <sheetViews>
    <sheetView showGridLines="0" tabSelected="1" zoomScaleNormal="100" workbookViewId="0">
      <selection activeCell="M25" sqref="M25"/>
    </sheetView>
  </sheetViews>
  <sheetFormatPr defaultColWidth="0" defaultRowHeight="12.75" zeroHeight="1" x14ac:dyDescent="0.2"/>
  <cols>
    <col min="1" max="1" width="9.140625" customWidth="1"/>
    <col min="2" max="2" width="2.85546875" style="27" customWidth="1"/>
    <col min="3" max="3" width="9.28515625" style="1" customWidth="1"/>
    <col min="4" max="4" width="6.7109375" style="1" customWidth="1"/>
    <col min="5" max="5" width="7.42578125" style="1" customWidth="1"/>
    <col min="6" max="6" width="5.7109375" style="1" customWidth="1"/>
    <col min="7" max="8" width="6.42578125" style="1" customWidth="1"/>
    <col min="9" max="9" width="6.5703125" style="7" customWidth="1"/>
    <col min="10" max="10" width="6.28515625" style="1" customWidth="1"/>
    <col min="11" max="11" width="7.7109375" style="1" customWidth="1"/>
    <col min="12" max="12" width="7.85546875" style="7" customWidth="1"/>
    <col min="13" max="13" width="10" style="1" customWidth="1"/>
    <col min="14" max="14" width="5.7109375" style="26" customWidth="1"/>
    <col min="15" max="15" width="5.7109375" customWidth="1"/>
    <col min="16" max="16" width="7.85546875" hidden="1" customWidth="1"/>
    <col min="17" max="17" width="7.42578125" hidden="1" customWidth="1"/>
    <col min="18" max="18" width="11.5703125" hidden="1" customWidth="1"/>
    <col min="19" max="19" width="7.7109375" hidden="1" customWidth="1"/>
    <col min="20" max="20" width="3.5703125" hidden="1" customWidth="1"/>
    <col min="21" max="21" width="9.140625" hidden="1" customWidth="1"/>
    <col min="22" max="22" width="9.7109375" hidden="1" customWidth="1"/>
    <col min="23" max="23" width="2.7109375" hidden="1" customWidth="1"/>
    <col min="24" max="24" width="9.140625" hidden="1" customWidth="1"/>
    <col min="25" max="32" width="0" hidden="1" customWidth="1"/>
    <col min="33" max="16384" width="9.140625" hidden="1"/>
  </cols>
  <sheetData>
    <row r="1" spans="1:25" s="2" customFormat="1" ht="15.75" customHeight="1" x14ac:dyDescent="0.2">
      <c r="A1" s="28"/>
      <c r="B1" s="187" t="s">
        <v>56</v>
      </c>
      <c r="C1" s="188"/>
      <c r="D1" s="188"/>
      <c r="E1" s="188"/>
      <c r="F1" s="188"/>
      <c r="G1" s="189"/>
      <c r="H1" s="193" t="s">
        <v>45</v>
      </c>
      <c r="I1" s="194"/>
      <c r="J1" s="173" t="s">
        <v>46</v>
      </c>
      <c r="K1" s="174"/>
      <c r="L1" s="181" t="s">
        <v>47</v>
      </c>
      <c r="M1" s="182"/>
      <c r="N1" s="183"/>
      <c r="O1" s="29"/>
      <c r="P1"/>
    </row>
    <row r="2" spans="1:25" s="2" customFormat="1" ht="15.75" customHeight="1" x14ac:dyDescent="0.2">
      <c r="A2" s="28"/>
      <c r="B2" s="190"/>
      <c r="C2" s="191"/>
      <c r="D2" s="191"/>
      <c r="E2" s="191"/>
      <c r="F2" s="191"/>
      <c r="G2" s="192"/>
      <c r="H2" s="177"/>
      <c r="I2" s="178"/>
      <c r="J2" s="175"/>
      <c r="K2" s="176"/>
      <c r="L2" s="154" t="s">
        <v>48</v>
      </c>
      <c r="M2" s="155"/>
      <c r="N2" s="156"/>
      <c r="O2" s="29"/>
      <c r="P2"/>
    </row>
    <row r="3" spans="1:25" ht="15.75" customHeight="1" x14ac:dyDescent="0.25">
      <c r="A3" s="30"/>
      <c r="B3" s="179" t="s">
        <v>49</v>
      </c>
      <c r="C3" s="180"/>
      <c r="D3" s="180"/>
      <c r="E3" s="149"/>
      <c r="F3" s="149"/>
      <c r="G3" s="149"/>
      <c r="H3" s="149"/>
      <c r="I3" s="149"/>
      <c r="J3" s="31"/>
      <c r="K3" s="31"/>
      <c r="L3" s="32" t="s">
        <v>50</v>
      </c>
      <c r="M3" s="149"/>
      <c r="N3" s="150"/>
      <c r="O3" s="33"/>
    </row>
    <row r="4" spans="1:25" ht="15.75" customHeight="1" x14ac:dyDescent="0.25">
      <c r="A4" s="30"/>
      <c r="B4" s="184" t="s">
        <v>51</v>
      </c>
      <c r="C4" s="185"/>
      <c r="D4" s="185"/>
      <c r="E4" s="186"/>
      <c r="F4" s="186"/>
      <c r="G4" s="186"/>
      <c r="H4" s="186"/>
      <c r="I4" s="186"/>
      <c r="J4" s="31"/>
      <c r="K4" s="31"/>
      <c r="L4" s="32" t="s">
        <v>52</v>
      </c>
      <c r="M4" s="149"/>
      <c r="N4" s="150"/>
      <c r="O4" s="33"/>
    </row>
    <row r="5" spans="1:25" ht="15.75" customHeight="1" x14ac:dyDescent="0.25">
      <c r="A5" s="30"/>
      <c r="B5" s="157" t="s">
        <v>53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34"/>
    </row>
    <row r="6" spans="1:25" ht="9" customHeight="1" x14ac:dyDescent="0.25">
      <c r="A6" s="30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8"/>
    </row>
    <row r="7" spans="1:25" ht="18" customHeight="1" x14ac:dyDescent="0.2">
      <c r="A7" s="30"/>
      <c r="B7" s="39"/>
      <c r="C7" s="40" t="s">
        <v>19</v>
      </c>
      <c r="D7" s="41"/>
      <c r="E7" s="41"/>
      <c r="F7" s="42"/>
      <c r="G7" s="43"/>
      <c r="H7" s="43"/>
      <c r="I7" s="44"/>
      <c r="J7" s="43"/>
      <c r="K7" s="43"/>
      <c r="L7" s="45" t="s">
        <v>59</v>
      </c>
      <c r="M7" s="25"/>
      <c r="N7" s="46" t="s">
        <v>0</v>
      </c>
      <c r="O7" s="47"/>
    </row>
    <row r="8" spans="1:25" ht="15.75" customHeight="1" x14ac:dyDescent="0.2">
      <c r="A8" s="30"/>
      <c r="B8" s="48"/>
      <c r="C8" s="41"/>
      <c r="D8" s="41"/>
      <c r="E8" s="41"/>
      <c r="F8" s="42"/>
      <c r="G8" s="42"/>
      <c r="H8" s="42"/>
      <c r="I8" s="49"/>
      <c r="J8" s="49"/>
      <c r="K8" s="50" t="str">
        <f>IF(M7&gt;10,"Error, Must be &lt; 10-ac","")</f>
        <v/>
      </c>
      <c r="L8" s="50"/>
      <c r="M8" s="50"/>
      <c r="N8" s="51"/>
      <c r="O8" s="52"/>
    </row>
    <row r="9" spans="1:25" s="2" customFormat="1" ht="18" customHeight="1" x14ac:dyDescent="0.3">
      <c r="A9" s="28"/>
      <c r="B9" s="48"/>
      <c r="C9" s="53" t="s">
        <v>55</v>
      </c>
      <c r="D9" s="54"/>
      <c r="E9" s="54"/>
      <c r="F9" s="54"/>
      <c r="G9" s="54"/>
      <c r="H9" s="54"/>
      <c r="I9" s="55"/>
      <c r="J9" s="56"/>
      <c r="K9" s="55"/>
      <c r="L9" s="45" t="s">
        <v>36</v>
      </c>
      <c r="M9" s="19"/>
      <c r="N9" s="57" t="s">
        <v>35</v>
      </c>
      <c r="O9" s="58"/>
      <c r="P9"/>
    </row>
    <row r="10" spans="1:25" s="2" customFormat="1" ht="9" customHeight="1" x14ac:dyDescent="0.25">
      <c r="A10" s="28"/>
      <c r="B10" s="48"/>
      <c r="C10" s="59"/>
      <c r="D10" s="60"/>
      <c r="E10" s="60"/>
      <c r="F10" s="60"/>
      <c r="G10" s="60"/>
      <c r="H10" s="60"/>
      <c r="I10" s="61"/>
      <c r="J10" s="62"/>
      <c r="K10" s="63"/>
      <c r="L10" s="63"/>
      <c r="M10" s="64"/>
      <c r="N10" s="65"/>
      <c r="O10" s="66"/>
      <c r="P10"/>
    </row>
    <row r="11" spans="1:25" s="2" customFormat="1" ht="15.75" customHeight="1" x14ac:dyDescent="0.2">
      <c r="A11" s="28"/>
      <c r="B11" s="160" t="s">
        <v>44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67"/>
      <c r="P11"/>
      <c r="Q11" s="3"/>
      <c r="R11" s="4"/>
      <c r="S11" s="172"/>
      <c r="T11" s="172"/>
      <c r="U11" s="172"/>
      <c r="V11" s="172"/>
      <c r="W11" s="172"/>
      <c r="X11" s="172"/>
      <c r="Y11" s="172"/>
    </row>
    <row r="12" spans="1:25" s="2" customFormat="1" ht="18" customHeight="1" x14ac:dyDescent="0.2">
      <c r="A12" s="28"/>
      <c r="B12" s="68"/>
      <c r="C12" s="69" t="s">
        <v>12</v>
      </c>
      <c r="D12" s="69"/>
      <c r="E12" s="70"/>
      <c r="F12" s="70"/>
      <c r="G12" s="70"/>
      <c r="H12" s="55"/>
      <c r="I12" s="71"/>
      <c r="J12" s="55"/>
      <c r="K12" s="72"/>
      <c r="L12" s="73" t="s">
        <v>4</v>
      </c>
      <c r="M12" s="20"/>
      <c r="N12" s="74" t="s">
        <v>2</v>
      </c>
      <c r="O12" s="67"/>
    </row>
    <row r="13" spans="1:25" ht="18" customHeight="1" x14ac:dyDescent="0.25">
      <c r="A13" s="30"/>
      <c r="B13" s="75"/>
      <c r="C13" s="76" t="s">
        <v>8</v>
      </c>
      <c r="D13" s="76"/>
      <c r="E13" s="77"/>
      <c r="F13" s="78"/>
      <c r="G13" s="78"/>
      <c r="H13" s="78"/>
      <c r="I13" s="79"/>
      <c r="J13" s="80"/>
      <c r="K13" s="80"/>
      <c r="L13" s="73" t="s">
        <v>3</v>
      </c>
      <c r="M13" s="21"/>
      <c r="N13" s="74"/>
      <c r="O13" s="67"/>
    </row>
    <row r="14" spans="1:25" ht="15.75" customHeight="1" x14ac:dyDescent="0.25">
      <c r="A14" s="30"/>
      <c r="B14" s="75"/>
      <c r="C14" s="81" t="s">
        <v>58</v>
      </c>
      <c r="D14" s="43"/>
      <c r="E14" s="77"/>
      <c r="F14" s="78"/>
      <c r="G14" s="78"/>
      <c r="H14" s="78"/>
      <c r="I14" s="79"/>
      <c r="J14" s="80"/>
      <c r="K14" s="80"/>
      <c r="L14" s="73"/>
      <c r="M14" s="73"/>
      <c r="N14" s="74"/>
      <c r="O14" s="67"/>
    </row>
    <row r="15" spans="1:25" ht="15.75" customHeight="1" x14ac:dyDescent="0.25">
      <c r="A15" s="30"/>
      <c r="B15" s="75"/>
      <c r="C15" s="169"/>
      <c r="D15" s="169"/>
      <c r="E15" s="169"/>
      <c r="F15" s="82"/>
      <c r="G15" s="82"/>
      <c r="H15" s="83"/>
      <c r="I15" s="169"/>
      <c r="J15" s="169"/>
      <c r="K15" s="169"/>
      <c r="L15" s="84" t="s">
        <v>5</v>
      </c>
      <c r="M15" s="85">
        <v>40</v>
      </c>
      <c r="N15" s="86" t="s">
        <v>15</v>
      </c>
      <c r="O15" s="87"/>
    </row>
    <row r="16" spans="1:25" ht="15.75" customHeight="1" x14ac:dyDescent="0.35">
      <c r="A16" s="30"/>
      <c r="B16" s="39"/>
      <c r="C16" s="168" t="s">
        <v>9</v>
      </c>
      <c r="D16" s="168"/>
      <c r="E16" s="88" t="s">
        <v>37</v>
      </c>
      <c r="F16" s="171" t="s">
        <v>57</v>
      </c>
      <c r="G16" s="171"/>
      <c r="H16" s="171"/>
      <c r="I16" s="171"/>
      <c r="J16" s="43"/>
      <c r="K16" s="89"/>
      <c r="L16" s="90" t="s">
        <v>26</v>
      </c>
      <c r="M16" s="91" t="str">
        <f>IF(OR(M12="",M13=""),"",(M12*48)/(12*(M15/100)*M13))</f>
        <v/>
      </c>
      <c r="N16" s="92" t="s">
        <v>1</v>
      </c>
      <c r="O16" s="67"/>
    </row>
    <row r="17" spans="1:25" ht="15.75" customHeight="1" x14ac:dyDescent="0.25">
      <c r="A17" s="30"/>
      <c r="B17" s="39"/>
      <c r="C17" s="43"/>
      <c r="D17" s="93"/>
      <c r="E17" s="94"/>
      <c r="F17" s="170" t="s">
        <v>11</v>
      </c>
      <c r="G17" s="170"/>
      <c r="H17" s="170"/>
      <c r="I17" s="170"/>
      <c r="J17" s="43"/>
      <c r="K17" s="95"/>
      <c r="L17" s="82"/>
      <c r="M17" s="82"/>
      <c r="N17" s="96"/>
      <c r="O17" s="82"/>
    </row>
    <row r="18" spans="1:25" s="2" customFormat="1" ht="15.75" customHeight="1" x14ac:dyDescent="0.2">
      <c r="A18" s="28"/>
      <c r="B18" s="97"/>
      <c r="C18" s="67" t="s">
        <v>43</v>
      </c>
      <c r="D18" s="67"/>
      <c r="E18" s="67"/>
      <c r="F18" s="67"/>
      <c r="G18" s="67"/>
      <c r="H18" s="72"/>
      <c r="I18" s="98"/>
      <c r="J18" s="55"/>
      <c r="K18" s="55"/>
      <c r="L18" s="99"/>
      <c r="M18" s="22"/>
      <c r="N18" s="92" t="s">
        <v>1</v>
      </c>
      <c r="O18" s="67"/>
    </row>
    <row r="19" spans="1:25" s="2" customFormat="1" ht="15.75" customHeight="1" x14ac:dyDescent="0.2">
      <c r="A19" s="28"/>
      <c r="B19" s="97"/>
      <c r="C19" s="67" t="s">
        <v>16</v>
      </c>
      <c r="D19" s="67"/>
      <c r="E19" s="67"/>
      <c r="F19" s="67"/>
      <c r="G19" s="67"/>
      <c r="H19" s="80"/>
      <c r="I19" s="44"/>
      <c r="J19" s="43"/>
      <c r="K19" s="43"/>
      <c r="L19" s="100"/>
      <c r="M19" s="23"/>
      <c r="N19" s="92" t="s">
        <v>1</v>
      </c>
      <c r="O19" s="67"/>
      <c r="P19"/>
      <c r="Q19"/>
      <c r="R19"/>
      <c r="S19"/>
      <c r="T19"/>
      <c r="U19"/>
      <c r="V19"/>
      <c r="W19"/>
      <c r="X19"/>
      <c r="Y19"/>
    </row>
    <row r="20" spans="1:25" s="9" customFormat="1" ht="15.75" customHeight="1" x14ac:dyDescent="0.3">
      <c r="A20" s="101"/>
      <c r="B20" s="102"/>
      <c r="C20" s="103" t="s">
        <v>17</v>
      </c>
      <c r="D20" s="104"/>
      <c r="E20" s="104"/>
      <c r="F20" s="104"/>
      <c r="G20" s="104"/>
      <c r="H20" s="104"/>
      <c r="I20" s="100"/>
      <c r="J20" s="104"/>
      <c r="K20" s="105"/>
      <c r="L20" s="105"/>
      <c r="M20" s="105"/>
      <c r="N20" s="106"/>
      <c r="O20" s="107"/>
    </row>
    <row r="21" spans="1:25" s="2" customFormat="1" ht="15.75" customHeight="1" x14ac:dyDescent="0.2">
      <c r="A21" s="28"/>
      <c r="B21" s="108"/>
      <c r="C21" s="167" t="s">
        <v>33</v>
      </c>
      <c r="D21" s="167"/>
      <c r="E21" s="167"/>
      <c r="F21" s="167"/>
      <c r="G21" s="167"/>
      <c r="H21" s="167"/>
      <c r="I21" s="167"/>
      <c r="J21" s="167"/>
      <c r="K21" s="167"/>
      <c r="L21" s="90" t="s">
        <v>23</v>
      </c>
      <c r="M21" s="109" t="str">
        <f>IF(OR(M18="",M19=""),"",IF((M18-11)&lt;(M19-6),M18-11,M19-6))</f>
        <v/>
      </c>
      <c r="N21" s="74" t="s">
        <v>1</v>
      </c>
      <c r="O21" s="67"/>
      <c r="P21"/>
      <c r="Q21"/>
      <c r="R21"/>
      <c r="S21"/>
      <c r="T21"/>
      <c r="U21"/>
      <c r="V21"/>
      <c r="W21"/>
      <c r="X21"/>
      <c r="Y21"/>
    </row>
    <row r="22" spans="1:25" s="2" customFormat="1" ht="15.75" customHeight="1" x14ac:dyDescent="0.2">
      <c r="A22" s="28"/>
      <c r="B22" s="108"/>
      <c r="C22" s="110"/>
      <c r="D22" s="110"/>
      <c r="E22" s="110"/>
      <c r="F22" s="110"/>
      <c r="G22" s="110"/>
      <c r="H22" s="110"/>
      <c r="I22" s="110"/>
      <c r="J22" s="110"/>
      <c r="K22" s="110"/>
      <c r="L22" s="82"/>
      <c r="M22" s="82"/>
      <c r="N22" s="96"/>
      <c r="O22" s="82"/>
      <c r="P22"/>
      <c r="Q22"/>
      <c r="R22"/>
      <c r="S22"/>
      <c r="T22"/>
      <c r="U22"/>
      <c r="V22"/>
      <c r="W22"/>
      <c r="X22"/>
      <c r="Y22"/>
    </row>
    <row r="23" spans="1:25" ht="15.75" customHeight="1" x14ac:dyDescent="0.2">
      <c r="A23" s="30"/>
      <c r="B23" s="108"/>
      <c r="C23" s="69" t="s">
        <v>34</v>
      </c>
      <c r="D23" s="72"/>
      <c r="E23" s="72"/>
      <c r="F23" s="72"/>
      <c r="G23" s="72"/>
      <c r="H23" s="72"/>
      <c r="I23" s="100"/>
      <c r="J23" s="80"/>
      <c r="K23" s="43"/>
      <c r="L23" s="90" t="s">
        <v>24</v>
      </c>
      <c r="M23" s="109" t="str">
        <f>IF(OR(M16="",M21=""),"",IF(AND(M16&gt;8,M21&gt;8),8,IF(M16&gt;M21,M21,M16)))</f>
        <v/>
      </c>
      <c r="N23" s="92" t="s">
        <v>1</v>
      </c>
      <c r="O23" s="67"/>
    </row>
    <row r="24" spans="1:25" s="2" customFormat="1" ht="15.75" customHeight="1" x14ac:dyDescent="0.2">
      <c r="A24" s="28"/>
      <c r="B24" s="143" t="s">
        <v>6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  <c r="O24" s="67"/>
    </row>
    <row r="25" spans="1:25" ht="18" customHeight="1" x14ac:dyDescent="0.3">
      <c r="A25" s="30"/>
      <c r="B25" s="111"/>
      <c r="C25" s="112" t="s">
        <v>13</v>
      </c>
      <c r="D25" s="80"/>
      <c r="E25" s="72"/>
      <c r="F25" s="72"/>
      <c r="G25" s="72"/>
      <c r="H25" s="72"/>
      <c r="I25" s="100"/>
      <c r="J25" s="43"/>
      <c r="K25" s="80"/>
      <c r="L25" s="90" t="s">
        <v>25</v>
      </c>
      <c r="M25" s="14"/>
      <c r="N25" s="74" t="s">
        <v>1</v>
      </c>
      <c r="O25" s="67"/>
    </row>
    <row r="26" spans="1:25" s="2" customFormat="1" ht="9" customHeight="1" x14ac:dyDescent="0.2">
      <c r="A26" s="28"/>
      <c r="B26" s="111"/>
      <c r="C26" s="55"/>
      <c r="D26" s="113"/>
      <c r="E26" s="113"/>
      <c r="F26" s="113"/>
      <c r="G26" s="113"/>
      <c r="H26" s="113"/>
      <c r="I26" s="166" t="str">
        <f>IF(M25&gt;M23,"Error, Reservoir layer depth must be ≤ Dmax.","")</f>
        <v/>
      </c>
      <c r="J26" s="166"/>
      <c r="K26" s="166"/>
      <c r="L26" s="166"/>
      <c r="M26" s="166"/>
      <c r="N26" s="74"/>
      <c r="O26" s="67"/>
    </row>
    <row r="27" spans="1:25" ht="15.75" customHeight="1" x14ac:dyDescent="0.2">
      <c r="A27" s="30"/>
      <c r="B27" s="114"/>
      <c r="C27" s="115" t="s">
        <v>10</v>
      </c>
      <c r="D27" s="116"/>
      <c r="E27" s="116"/>
      <c r="F27" s="116"/>
      <c r="G27" s="43"/>
      <c r="H27" s="43"/>
      <c r="I27" s="44"/>
      <c r="J27" s="43"/>
      <c r="K27" s="117"/>
      <c r="L27" s="44"/>
      <c r="M27" s="43"/>
      <c r="N27" s="37"/>
      <c r="O27" s="38"/>
    </row>
    <row r="28" spans="1:25" ht="15.75" customHeight="1" x14ac:dyDescent="0.25">
      <c r="A28" s="30"/>
      <c r="B28" s="114"/>
      <c r="C28" s="115"/>
      <c r="D28" s="116"/>
      <c r="E28" s="116"/>
      <c r="F28" s="116"/>
      <c r="G28" s="90" t="s">
        <v>38</v>
      </c>
      <c r="H28" s="118" t="s">
        <v>39</v>
      </c>
      <c r="I28" s="76"/>
      <c r="J28" s="43"/>
      <c r="K28" s="80"/>
      <c r="L28" s="90" t="s">
        <v>20</v>
      </c>
      <c r="M28" s="119" t="str">
        <f>IF(M25="","",M25*(40/100))</f>
        <v/>
      </c>
      <c r="N28" s="74" t="s">
        <v>1</v>
      </c>
      <c r="O28" s="67"/>
    </row>
    <row r="29" spans="1:25" s="5" customFormat="1" ht="15.75" customHeight="1" x14ac:dyDescent="0.2">
      <c r="A29" s="120"/>
      <c r="B29" s="108"/>
      <c r="C29" s="121" t="s">
        <v>18</v>
      </c>
      <c r="D29" s="122"/>
      <c r="E29" s="122"/>
      <c r="F29" s="123"/>
      <c r="G29" s="90" t="s">
        <v>40</v>
      </c>
      <c r="H29" s="124" t="s">
        <v>41</v>
      </c>
      <c r="I29" s="123"/>
      <c r="J29" s="125"/>
      <c r="K29" s="122"/>
      <c r="L29" s="90" t="s">
        <v>21</v>
      </c>
      <c r="M29" s="126" t="str">
        <f>IF(OR(M28="",M9=""),"",M9/M28)</f>
        <v/>
      </c>
      <c r="N29" s="74" t="s">
        <v>7</v>
      </c>
      <c r="O29" s="67"/>
      <c r="P29" s="12"/>
      <c r="Q29" s="10"/>
      <c r="R29"/>
      <c r="W29" s="6"/>
      <c r="X29" s="6"/>
    </row>
    <row r="30" spans="1:25" ht="15.75" customHeight="1" x14ac:dyDescent="0.25">
      <c r="A30" s="30"/>
      <c r="B30" s="108"/>
      <c r="C30" s="72"/>
      <c r="D30" s="121"/>
      <c r="E30" s="127"/>
      <c r="F30" s="128"/>
      <c r="G30" s="76"/>
      <c r="H30" s="129" t="s">
        <v>42</v>
      </c>
      <c r="I30" s="130"/>
      <c r="J30" s="43"/>
      <c r="K30" s="43"/>
      <c r="L30" s="131"/>
      <c r="M30" s="43"/>
      <c r="N30" s="37"/>
      <c r="O30" s="38"/>
      <c r="P30" s="13"/>
      <c r="Q30" s="11"/>
    </row>
    <row r="31" spans="1:25" s="2" customFormat="1" ht="15.75" customHeight="1" x14ac:dyDescent="0.2">
      <c r="A31" s="28"/>
      <c r="B31" s="108"/>
      <c r="C31" s="121" t="s">
        <v>14</v>
      </c>
      <c r="D31" s="127"/>
      <c r="E31" s="72"/>
      <c r="F31" s="72"/>
      <c r="G31" s="165" t="str">
        <f>IF(M31&lt;M29,"Error, minimum area is not provided"," ")</f>
        <v xml:space="preserve"> </v>
      </c>
      <c r="H31" s="165"/>
      <c r="I31" s="165"/>
      <c r="J31" s="165"/>
      <c r="K31" s="165"/>
      <c r="L31" s="90" t="s">
        <v>22</v>
      </c>
      <c r="M31" s="24"/>
      <c r="N31" s="74" t="s">
        <v>7</v>
      </c>
      <c r="O31" s="67"/>
      <c r="P31" s="13"/>
      <c r="Q31"/>
      <c r="R31"/>
      <c r="S31"/>
      <c r="T31"/>
    </row>
    <row r="32" spans="1:25" s="2" customFormat="1" ht="9.75" customHeight="1" x14ac:dyDescent="0.2">
      <c r="A32" s="28"/>
      <c r="B32" s="108"/>
      <c r="C32" s="121"/>
      <c r="D32" s="127"/>
      <c r="E32" s="72"/>
      <c r="F32" s="72"/>
      <c r="G32" s="132"/>
      <c r="H32" s="132"/>
      <c r="I32" s="132"/>
      <c r="J32" s="132"/>
      <c r="K32" s="132"/>
      <c r="L32" s="90"/>
      <c r="M32" s="90"/>
      <c r="N32" s="133"/>
      <c r="O32" s="90"/>
      <c r="P32" s="13"/>
      <c r="Q32"/>
      <c r="R32"/>
      <c r="S32"/>
      <c r="T32"/>
    </row>
    <row r="33" spans="1:20" s="2" customFormat="1" ht="15.75" customHeight="1" x14ac:dyDescent="0.2">
      <c r="A33" s="28"/>
      <c r="B33" s="108"/>
      <c r="C33" s="55"/>
      <c r="D33" s="127"/>
      <c r="E33" s="72"/>
      <c r="F33" s="72"/>
      <c r="G33" s="72"/>
      <c r="H33" s="72"/>
      <c r="I33" s="134"/>
      <c r="J33" s="72"/>
      <c r="K33" s="72"/>
      <c r="L33" s="73" t="s">
        <v>32</v>
      </c>
      <c r="M33" s="119" t="str">
        <f>IF(M25="","",M25+1)</f>
        <v/>
      </c>
      <c r="N33" s="74" t="s">
        <v>1</v>
      </c>
      <c r="O33" s="67"/>
      <c r="P33" s="13"/>
      <c r="Q33"/>
      <c r="R33"/>
      <c r="S33"/>
      <c r="T33"/>
    </row>
    <row r="34" spans="1:20" s="2" customFormat="1" ht="9.75" customHeight="1" x14ac:dyDescent="0.2">
      <c r="A34" s="28"/>
      <c r="B34" s="108"/>
      <c r="C34" s="55"/>
      <c r="D34" s="127"/>
      <c r="E34" s="72"/>
      <c r="F34" s="72"/>
      <c r="G34" s="72"/>
      <c r="H34" s="72"/>
      <c r="I34" s="134"/>
      <c r="J34" s="72"/>
      <c r="K34" s="72"/>
      <c r="L34" s="73"/>
      <c r="M34" s="73"/>
      <c r="N34" s="135"/>
      <c r="O34" s="90"/>
      <c r="P34" s="13"/>
      <c r="Q34"/>
      <c r="R34"/>
      <c r="S34"/>
      <c r="T34"/>
    </row>
    <row r="35" spans="1:20" ht="15.75" customHeight="1" x14ac:dyDescent="0.2">
      <c r="A35" s="30"/>
      <c r="B35" s="136"/>
      <c r="C35" s="67" t="s">
        <v>30</v>
      </c>
      <c r="D35" s="55"/>
      <c r="E35" s="55"/>
      <c r="F35" s="55"/>
      <c r="G35" s="55"/>
      <c r="H35" s="55"/>
      <c r="I35" s="15"/>
      <c r="J35" s="165" t="str">
        <f>IF(I35="No","Error, Sediment Control Required"," ")</f>
        <v xml:space="preserve"> </v>
      </c>
      <c r="K35" s="165"/>
      <c r="L35" s="165"/>
      <c r="M35" s="165"/>
      <c r="N35" s="37"/>
      <c r="O35" s="38"/>
      <c r="P35" s="16" t="s">
        <v>28</v>
      </c>
    </row>
    <row r="36" spans="1:20" s="2" customFormat="1" ht="9" customHeight="1" x14ac:dyDescent="0.2">
      <c r="A36" s="28"/>
      <c r="B36" s="136"/>
      <c r="C36" s="137"/>
      <c r="D36" s="55"/>
      <c r="E36" s="55"/>
      <c r="F36" s="55"/>
      <c r="G36" s="67"/>
      <c r="H36" s="67"/>
      <c r="I36" s="67"/>
      <c r="J36" s="67"/>
      <c r="K36" s="67"/>
      <c r="L36" s="55"/>
      <c r="M36" s="55"/>
      <c r="N36" s="138"/>
      <c r="O36" s="139"/>
      <c r="P36" s="17" t="s">
        <v>29</v>
      </c>
    </row>
    <row r="37" spans="1:20" ht="15.75" customHeight="1" x14ac:dyDescent="0.2">
      <c r="A37" s="30"/>
      <c r="B37" s="39"/>
      <c r="C37" s="67" t="s">
        <v>31</v>
      </c>
      <c r="D37" s="55"/>
      <c r="E37" s="55"/>
      <c r="F37" s="43"/>
      <c r="G37" s="70"/>
      <c r="H37" s="70"/>
      <c r="I37" s="15"/>
      <c r="J37" s="165" t="str">
        <f>IF(I37="No","Error, Geotechnical Report Required"," ")</f>
        <v xml:space="preserve"> </v>
      </c>
      <c r="K37" s="165"/>
      <c r="L37" s="165"/>
      <c r="M37" s="165"/>
      <c r="N37" s="37"/>
      <c r="O37" s="38"/>
      <c r="P37" s="18"/>
    </row>
    <row r="38" spans="1:20" s="8" customFormat="1" ht="9" customHeight="1" x14ac:dyDescent="0.2">
      <c r="A38" s="140"/>
      <c r="B38" s="146" t="s">
        <v>27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8"/>
      <c r="O38" s="141"/>
    </row>
    <row r="39" spans="1:20" ht="15.75" customHeight="1" x14ac:dyDescent="0.25">
      <c r="A39" s="30"/>
      <c r="B39" s="163" t="s">
        <v>54</v>
      </c>
      <c r="C39" s="164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0"/>
      <c r="O39" s="33"/>
    </row>
    <row r="40" spans="1:20" ht="15.75" customHeight="1" x14ac:dyDescent="0.2">
      <c r="A40" s="30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142"/>
    </row>
  </sheetData>
  <sheetProtection password="9F7A" sheet="1" objects="1" scenarios="1" selectLockedCells="1"/>
  <dataConsolidate/>
  <mergeCells count="30">
    <mergeCell ref="J1:K2"/>
    <mergeCell ref="H2:I2"/>
    <mergeCell ref="B3:D3"/>
    <mergeCell ref="L1:N1"/>
    <mergeCell ref="B4:D4"/>
    <mergeCell ref="E3:I3"/>
    <mergeCell ref="E4:I4"/>
    <mergeCell ref="B1:G2"/>
    <mergeCell ref="H1:I1"/>
    <mergeCell ref="C15:E15"/>
    <mergeCell ref="I15:K15"/>
    <mergeCell ref="F17:I17"/>
    <mergeCell ref="F16:I16"/>
    <mergeCell ref="S11:Y11"/>
    <mergeCell ref="B24:N24"/>
    <mergeCell ref="B38:N38"/>
    <mergeCell ref="D39:N39"/>
    <mergeCell ref="B40:N40"/>
    <mergeCell ref="L2:N2"/>
    <mergeCell ref="M3:N3"/>
    <mergeCell ref="M4:N4"/>
    <mergeCell ref="B5:N5"/>
    <mergeCell ref="B11:N11"/>
    <mergeCell ref="B39:C39"/>
    <mergeCell ref="J35:M35"/>
    <mergeCell ref="J37:M37"/>
    <mergeCell ref="I26:M26"/>
    <mergeCell ref="G31:K31"/>
    <mergeCell ref="C21:K21"/>
    <mergeCell ref="C16:D16"/>
  </mergeCells>
  <phoneticPr fontId="1" type="noConversion"/>
  <conditionalFormatting sqref="M25 J26:M26">
    <cfRule type="expression" dxfId="5" priority="6">
      <formula>O$25&gt;$M$23</formula>
    </cfRule>
  </conditionalFormatting>
  <conditionalFormatting sqref="G31 M31">
    <cfRule type="expression" dxfId="4" priority="4">
      <formula>$M$31&lt;$M$29</formula>
    </cfRule>
  </conditionalFormatting>
  <conditionalFormatting sqref="K8 M7">
    <cfRule type="expression" dxfId="3" priority="96">
      <formula>$M$7&gt;10</formula>
    </cfRule>
  </conditionalFormatting>
  <conditionalFormatting sqref="J35">
    <cfRule type="expression" dxfId="2" priority="2">
      <formula>$I$35="No"</formula>
    </cfRule>
  </conditionalFormatting>
  <conditionalFormatting sqref="J37">
    <cfRule type="expression" dxfId="1" priority="1">
      <formula>$I$37 ="No"</formula>
    </cfRule>
  </conditionalFormatting>
  <conditionalFormatting sqref="I26">
    <cfRule type="expression" dxfId="0" priority="97">
      <formula>M$25&gt;$M$23</formula>
    </cfRule>
  </conditionalFormatting>
  <dataValidations count="1">
    <dataValidation type="list" allowBlank="1" showInputMessage="1" showErrorMessage="1" sqref="I35 I37">
      <formula1>$P$35:$P$36</formula1>
    </dataValidation>
  </dataValidations>
  <pageMargins left="1" right="0.5" top="0.6" bottom="0.5" header="0.42" footer="0.25"/>
  <pageSetup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Trench 1</vt:lpstr>
      <vt:lpstr>'Trench 1'!Print_Area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jcgale</dc:creator>
  <cp:lastModifiedBy>Bruckner, Scott</cp:lastModifiedBy>
  <cp:lastPrinted>2014-06-05T00:23:44Z</cp:lastPrinted>
  <dcterms:created xsi:type="dcterms:W3CDTF">2008-08-07T18:49:21Z</dcterms:created>
  <dcterms:modified xsi:type="dcterms:W3CDTF">2015-01-06T01:48:05Z</dcterms:modified>
</cp:coreProperties>
</file>